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wjohnson/Downloads/"/>
    </mc:Choice>
  </mc:AlternateContent>
  <xr:revisionPtr revIDLastSave="0" documentId="13_ncr:1_{490C9FFA-A9AA-C448-8E1B-44C661FC348C}" xr6:coauthVersionLast="45" xr6:coauthVersionMax="45" xr10:uidLastSave="{00000000-0000-0000-0000-000000000000}"/>
  <bookViews>
    <workbookView xWindow="1000" yWindow="600" windowWidth="26560" windowHeight="17200" xr2:uid="{2C7A5D92-25E2-2F4E-9DEC-8F2CB447F6A1}"/>
  </bookViews>
  <sheets>
    <sheet name="Summary" sheetId="2" r:id="rId1"/>
    <sheet name="No renewals" sheetId="29" r:id="rId2"/>
    <sheet name="Low" sheetId="30" r:id="rId3"/>
    <sheet name="Ineligible" sheetId="31" r:id="rId4"/>
    <sheet name="Complete" sheetId="32" r:id="rId5"/>
    <sheet name="report" sheetId="1" r:id="rId6"/>
  </sheets>
  <definedNames>
    <definedName name="_xlnm.Print_Area" localSheetId="0">Summary!$A$1:$S$40</definedName>
  </definedNames>
  <calcPr calcId="191029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O8" i="2"/>
  <c r="O7" i="2"/>
  <c r="O6" i="2"/>
  <c r="B16" i="2"/>
  <c r="B15" i="2"/>
  <c r="B13" i="2"/>
  <c r="I15" i="2"/>
  <c r="G16" i="2"/>
  <c r="K15" i="2"/>
  <c r="H14" i="2"/>
  <c r="L16" i="2"/>
  <c r="H16" i="2"/>
  <c r="P8" i="2"/>
  <c r="F14" i="2"/>
  <c r="E14" i="2"/>
  <c r="F13" i="2"/>
  <c r="I14" i="2"/>
  <c r="E13" i="2"/>
  <c r="I16" i="2"/>
  <c r="E15" i="2"/>
  <c r="C14" i="2"/>
  <c r="D15" i="2"/>
  <c r="E16" i="2"/>
  <c r="P9" i="2"/>
  <c r="C13" i="2"/>
  <c r="K16" i="2"/>
  <c r="K14" i="2"/>
  <c r="J13" i="2"/>
  <c r="J14" i="2"/>
  <c r="D13" i="2"/>
  <c r="J16" i="2"/>
  <c r="C16" i="2"/>
  <c r="H13" i="2"/>
  <c r="P7" i="2"/>
  <c r="G15" i="2"/>
  <c r="D14" i="2"/>
  <c r="G14" i="2"/>
  <c r="K13" i="2"/>
  <c r="D16" i="2"/>
  <c r="P6" i="2"/>
  <c r="L14" i="2"/>
  <c r="L15" i="2"/>
  <c r="F16" i="2"/>
  <c r="G13" i="2"/>
  <c r="C15" i="2"/>
  <c r="H15" i="2"/>
  <c r="F15" i="2"/>
  <c r="J15" i="2"/>
  <c r="I13" i="2"/>
  <c r="L13" i="2"/>
  <c r="P11" i="2" l="1"/>
  <c r="P12" i="2"/>
  <c r="D18" i="2"/>
  <c r="C27" i="2" s="1"/>
  <c r="C18" i="2"/>
  <c r="C28" i="2" s="1"/>
  <c r="E18" i="2"/>
  <c r="C31" i="2" s="1"/>
  <c r="G18" i="2"/>
  <c r="C25" i="2" s="1"/>
  <c r="D19" i="2"/>
  <c r="I31" i="2" s="1"/>
  <c r="C19" i="2"/>
  <c r="I26" i="2" s="1"/>
  <c r="H18" i="2" l="1"/>
  <c r="C26" i="2" s="1"/>
  <c r="F18" i="2"/>
  <c r="C29" i="2" s="1"/>
  <c r="H19" i="2"/>
  <c r="I29" i="2" s="1"/>
  <c r="E19" i="2"/>
  <c r="I22" i="2" s="1"/>
  <c r="G19" i="2"/>
  <c r="I23" i="2" s="1"/>
  <c r="F19" i="2"/>
  <c r="I27" i="2" s="1"/>
  <c r="I19" i="2" l="1"/>
  <c r="I24" i="2" s="1"/>
  <c r="I18" i="2"/>
  <c r="C30" i="2" s="1"/>
  <c r="J19" i="2" l="1"/>
  <c r="I30" i="2" s="1"/>
  <c r="J18" i="2"/>
  <c r="C22" i="2" s="1"/>
  <c r="K19" i="2" l="1"/>
  <c r="I25" i="2" s="1"/>
  <c r="K18" i="2"/>
  <c r="C24" i="2" s="1"/>
  <c r="L18" i="2" l="1"/>
  <c r="C23" i="2" s="1"/>
  <c r="L19" i="2"/>
  <c r="I28" i="2" s="1"/>
</calcChain>
</file>

<file path=xl/sharedStrings.xml><?xml version="1.0" encoding="utf-8"?>
<sst xmlns="http://schemas.openxmlformats.org/spreadsheetml/2006/main" count="1354" uniqueCount="249">
  <si>
    <t>Club</t>
  </si>
  <si>
    <t>Division</t>
  </si>
  <si>
    <t>Area</t>
  </si>
  <si>
    <t>Renewal_Status</t>
  </si>
  <si>
    <t>Name</t>
  </si>
  <si>
    <t>Location</t>
  </si>
  <si>
    <t>B</t>
  </si>
  <si>
    <t>GE Minden Toastmasters</t>
  </si>
  <si>
    <t>Minden</t>
  </si>
  <si>
    <t>I</t>
  </si>
  <si>
    <t>Manteca Leadership Club</t>
  </si>
  <si>
    <t>Manteca</t>
  </si>
  <si>
    <t>A</t>
  </si>
  <si>
    <t>Sierra Sunrise Club</t>
  </si>
  <si>
    <t>Reno</t>
  </si>
  <si>
    <t>F</t>
  </si>
  <si>
    <t>Voices of Lincoln Toastmasters Club</t>
  </si>
  <si>
    <t>Roseville</t>
  </si>
  <si>
    <t>E</t>
  </si>
  <si>
    <t>Golden State Capitol Toastmasters Club</t>
  </si>
  <si>
    <t>Sacramento</t>
  </si>
  <si>
    <t>Reveilliers Club</t>
  </si>
  <si>
    <t>University Club</t>
  </si>
  <si>
    <t>J</t>
  </si>
  <si>
    <t>Sutter Toastmasters Club</t>
  </si>
  <si>
    <t>H</t>
  </si>
  <si>
    <t>Fair Weather Toastmasters</t>
  </si>
  <si>
    <t>Strictly Speaking Toastmasters</t>
  </si>
  <si>
    <t>Capitol Toasters Toastmasters Club</t>
  </si>
  <si>
    <t>Manteca Smooth Talkers</t>
  </si>
  <si>
    <t>Greater North Stockton Club 64</t>
  </si>
  <si>
    <t>Stockton</t>
  </si>
  <si>
    <t>SLC SpeakEZ</t>
  </si>
  <si>
    <t>Oracle Rocklin Toastmasters</t>
  </si>
  <si>
    <t>Rocklin</t>
  </si>
  <si>
    <t>Kaiser Thrive Talkers</t>
  </si>
  <si>
    <t>D</t>
  </si>
  <si>
    <t>Talk of NorthBay</t>
  </si>
  <si>
    <t>Fairfield</t>
  </si>
  <si>
    <t>Capital Communicators Club</t>
  </si>
  <si>
    <t>Delta Breeze</t>
  </si>
  <si>
    <t>Vacaville</t>
  </si>
  <si>
    <t>Tax Talkers Club</t>
  </si>
  <si>
    <t>River City Speakers Club</t>
  </si>
  <si>
    <t>Davis Town And Gown Toastmasters</t>
  </si>
  <si>
    <t>Davis</t>
  </si>
  <si>
    <t>East End Orators Club</t>
  </si>
  <si>
    <t>American Valley Club</t>
  </si>
  <si>
    <t>Quincy</t>
  </si>
  <si>
    <t>Hi-Liners Club</t>
  </si>
  <si>
    <t>PCAR Toastmasters</t>
  </si>
  <si>
    <t>Roseville Toasters Club</t>
  </si>
  <si>
    <t>Carson Communicators Club</t>
  </si>
  <si>
    <t>Carson City</t>
  </si>
  <si>
    <t>Roseville Rappers Club</t>
  </si>
  <si>
    <t>Mather Toastmasters Club</t>
  </si>
  <si>
    <t>Rancho Cordova</t>
  </si>
  <si>
    <t>PERSuaders Toastmasters Club</t>
  </si>
  <si>
    <t>Washoe Express Club</t>
  </si>
  <si>
    <t>Gold Country Toastmasters Club</t>
  </si>
  <si>
    <t>Auburn</t>
  </si>
  <si>
    <t>Riverwalk ToaSTRS Toastmasters</t>
  </si>
  <si>
    <t>West Sacramento</t>
  </si>
  <si>
    <t>Silver Tongue Toastmasters</t>
  </si>
  <si>
    <t>G</t>
  </si>
  <si>
    <t>Statement Makers Toastmasters Club</t>
  </si>
  <si>
    <t>El Dorado Hills</t>
  </si>
  <si>
    <t>Capitol Captivators Toastmasters Club</t>
  </si>
  <si>
    <t>Cal Center Communicators</t>
  </si>
  <si>
    <t>Roseville Communicators</t>
  </si>
  <si>
    <t>Prairie City Talkers</t>
  </si>
  <si>
    <t>Folsom</t>
  </si>
  <si>
    <t>Aesop's Fablers Club</t>
  </si>
  <si>
    <t>Pestmasters Toastmasters Club</t>
  </si>
  <si>
    <t>Speaking Machine</t>
  </si>
  <si>
    <t>Elk Grove</t>
  </si>
  <si>
    <t>State Street Sacramento Toastmasters</t>
  </si>
  <si>
    <t>CalVet Golden Bears Toastmasters</t>
  </si>
  <si>
    <t>Skillbuilders Toastmasters</t>
  </si>
  <si>
    <t>Citrus Heights</t>
  </si>
  <si>
    <t>20/20 Visionaries</t>
  </si>
  <si>
    <t>Trash Talkers Club</t>
  </si>
  <si>
    <t>Biggest Little Talkers</t>
  </si>
  <si>
    <t>EdTalkers Club</t>
  </si>
  <si>
    <t>Mather</t>
  </si>
  <si>
    <t>The Original Articulators</t>
  </si>
  <si>
    <t>Oasis</t>
  </si>
  <si>
    <t>Fallon</t>
  </si>
  <si>
    <t>Toastmasters Comedy Club</t>
  </si>
  <si>
    <t>Sierra Advanced Speakers</t>
  </si>
  <si>
    <t>The Chamber Toastmasters</t>
  </si>
  <si>
    <t>C</t>
  </si>
  <si>
    <t>Marysville Toastmasters</t>
  </si>
  <si>
    <t>Marysville</t>
  </si>
  <si>
    <t>Sacramento Green Speakers</t>
  </si>
  <si>
    <t>Old Town Talkers</t>
  </si>
  <si>
    <t>Blue Tahoe</t>
  </si>
  <si>
    <t>Tahoe City</t>
  </si>
  <si>
    <t>Sacramento Downtowners</t>
  </si>
  <si>
    <t>Super Marketers Club</t>
  </si>
  <si>
    <t>River Rappers Club</t>
  </si>
  <si>
    <t>Truckee Meadows Toastmasters Club</t>
  </si>
  <si>
    <t>Redding Evening Club</t>
  </si>
  <si>
    <t>Redding</t>
  </si>
  <si>
    <t>Capital City Toastmasters Club</t>
  </si>
  <si>
    <t>Traveling Trainers Club</t>
  </si>
  <si>
    <t>Carmichael</t>
  </si>
  <si>
    <t>HIRE Speaks Out!</t>
  </si>
  <si>
    <t>Folsom Intellects Club</t>
  </si>
  <si>
    <t>Vaca Morning Toast</t>
  </si>
  <si>
    <t>Placer's Gold Club</t>
  </si>
  <si>
    <t>American River Club</t>
  </si>
  <si>
    <t>Farmers Market Club</t>
  </si>
  <si>
    <t>Carmichael Toastmasters</t>
  </si>
  <si>
    <t>Inspired Communicators</t>
  </si>
  <si>
    <t>Master Talkers Toastmasters Club</t>
  </si>
  <si>
    <t>Coyote Communicators Club</t>
  </si>
  <si>
    <t>First Nevadans Toastmasters Club</t>
  </si>
  <si>
    <t>Sparks</t>
  </si>
  <si>
    <t>Klassy Talkers Club</t>
  </si>
  <si>
    <t>Capital Nevada Club</t>
  </si>
  <si>
    <t>Northern Lights</t>
  </si>
  <si>
    <t>Chico</t>
  </si>
  <si>
    <t>Franklin Speaking</t>
  </si>
  <si>
    <t>CT Speaks</t>
  </si>
  <si>
    <t>River City Toastmasters Club</t>
  </si>
  <si>
    <t>Fairfield-Suisun Orators Club</t>
  </si>
  <si>
    <t>Los Oradores Toastmasters Club</t>
  </si>
  <si>
    <t>Protalkers Toastmasters Club</t>
  </si>
  <si>
    <t>Giga 1 Tesla Talkers</t>
  </si>
  <si>
    <t>Bits 'N Speeches Toastmasters</t>
  </si>
  <si>
    <t>Early Risers Toastmasters Club</t>
  </si>
  <si>
    <t>Grass Valley</t>
  </si>
  <si>
    <t>The Nooners</t>
  </si>
  <si>
    <t>San Juan Speaks</t>
  </si>
  <si>
    <t>TalkAways</t>
  </si>
  <si>
    <t>Hooker Oak Club</t>
  </si>
  <si>
    <t>Clear Signals</t>
  </si>
  <si>
    <t>The Articulators</t>
  </si>
  <si>
    <t>Speakerlab</t>
  </si>
  <si>
    <t>Chico Club 558</t>
  </si>
  <si>
    <t>Tracy Toastmasters</t>
  </si>
  <si>
    <t>Tracy</t>
  </si>
  <si>
    <t>Empire Toastmasters Club</t>
  </si>
  <si>
    <t>Nevada City</t>
  </si>
  <si>
    <t>Delta Toastmasters Club</t>
  </si>
  <si>
    <t>Wood Speak TM Club</t>
  </si>
  <si>
    <t>N.S.C.A.R. Toastmasters Club</t>
  </si>
  <si>
    <t>Visionmasters</t>
  </si>
  <si>
    <t>Reno Storytellers</t>
  </si>
  <si>
    <t>Babble On Toastmasters Club</t>
  </si>
  <si>
    <t>Carb-Orators Toastmasters Club</t>
  </si>
  <si>
    <t>Penn Valley Club</t>
  </si>
  <si>
    <t>Penn Valley</t>
  </si>
  <si>
    <t>Logistics Linguistics</t>
  </si>
  <si>
    <t>Thunder Masters</t>
  </si>
  <si>
    <t>Lincoln</t>
  </si>
  <si>
    <t>Natomas Pop-Up Toastmasters Club</t>
  </si>
  <si>
    <t>Sutter Oracles</t>
  </si>
  <si>
    <t>CAC Masters</t>
  </si>
  <si>
    <t>Leading with PRIDE</t>
  </si>
  <si>
    <t>Power Talkers</t>
  </si>
  <si>
    <t>SPS BSD Toastmasters Club</t>
  </si>
  <si>
    <t>Foothill Toastmasters Club</t>
  </si>
  <si>
    <t>DMV Toastmasters Club</t>
  </si>
  <si>
    <t>Sunrise Center Toastmasters Club</t>
  </si>
  <si>
    <t>Paradise Toastmasters On The Ridge Club</t>
  </si>
  <si>
    <t>Paradise</t>
  </si>
  <si>
    <t>Tehama Speakers</t>
  </si>
  <si>
    <t>Red Bluff</t>
  </si>
  <si>
    <t>HDR Toastmasters Club</t>
  </si>
  <si>
    <t>AH Toastmasters</t>
  </si>
  <si>
    <t>Prospect Park Toastmasters</t>
  </si>
  <si>
    <t>The Cinnamon Toastmasters</t>
  </si>
  <si>
    <t>Amped Toastmasters Club</t>
  </si>
  <si>
    <t>Davis Daytime Toastmasters</t>
  </si>
  <si>
    <t>Truckee Talkers</t>
  </si>
  <si>
    <t>Truckee</t>
  </si>
  <si>
    <t>CAL Speakers Toastmasters Club</t>
  </si>
  <si>
    <t>Lodi Toastmasters Club</t>
  </si>
  <si>
    <t>Lodi</t>
  </si>
  <si>
    <t>Vacaville City Speakers Toastmasters</t>
  </si>
  <si>
    <t>Diamond Club</t>
  </si>
  <si>
    <t>Orangevale</t>
  </si>
  <si>
    <t>Reno Downtowners Club</t>
  </si>
  <si>
    <t>Jibboom Street Club</t>
  </si>
  <si>
    <t>Zigmasters Club</t>
  </si>
  <si>
    <t>Powerschool Toastmasters</t>
  </si>
  <si>
    <t>Best By A Dam Site Club</t>
  </si>
  <si>
    <t>Oroville</t>
  </si>
  <si>
    <t>Speakers Unlimited</t>
  </si>
  <si>
    <t>CAISO Toastmasters Club</t>
  </si>
  <si>
    <t>Social Toasters</t>
  </si>
  <si>
    <t>Tracy Leadership Club</t>
  </si>
  <si>
    <t>Team Travis Toastmasters</t>
  </si>
  <si>
    <t>Travis AFB</t>
  </si>
  <si>
    <t>Tahoe Toastmasters Club</t>
  </si>
  <si>
    <t>Stateline, NV, 89449</t>
  </si>
  <si>
    <t>Funtalkers Toastmasters Club</t>
  </si>
  <si>
    <t>Yuba City</t>
  </si>
  <si>
    <t>Mission Staters Club</t>
  </si>
  <si>
    <t>SpeakEasy Club</t>
  </si>
  <si>
    <t>Peachbowl Dawnbreakers Club</t>
  </si>
  <si>
    <t>Flying I Toastmasters</t>
  </si>
  <si>
    <t>Kit Carson Club</t>
  </si>
  <si>
    <t>E-Z Speakers Club</t>
  </si>
  <si>
    <t>Determined Club</t>
  </si>
  <si>
    <t>Dixon Toastmasters Club</t>
  </si>
  <si>
    <t>Dixon</t>
  </si>
  <si>
    <t>Carson Valley Toastmasters Club</t>
  </si>
  <si>
    <t>Washoe Zephyrs</t>
  </si>
  <si>
    <t>Speaking From The Heart Toastmasters Club</t>
  </si>
  <si>
    <t>Spellbinders Club</t>
  </si>
  <si>
    <t>Hangtown Toastmasters Club</t>
  </si>
  <si>
    <t>Placerville</t>
  </si>
  <si>
    <t>Ineligible</t>
  </si>
  <si>
    <t>dv</t>
  </si>
  <si>
    <t>Renewals</t>
  </si>
  <si>
    <t>status</t>
  </si>
  <si>
    <t>Totals</t>
  </si>
  <si>
    <t>Progress</t>
  </si>
  <si>
    <t>Division E</t>
  </si>
  <si>
    <t>Division H</t>
  </si>
  <si>
    <t>Division J</t>
  </si>
  <si>
    <t>Almost There ranked</t>
  </si>
  <si>
    <t>Division C</t>
  </si>
  <si>
    <t>Division B</t>
  </si>
  <si>
    <t>Division I</t>
  </si>
  <si>
    <t>Division A</t>
  </si>
  <si>
    <t>Division G</t>
  </si>
  <si>
    <t>Division D</t>
  </si>
  <si>
    <t>Division F</t>
  </si>
  <si>
    <t>Complete</t>
  </si>
  <si>
    <t>Low</t>
  </si>
  <si>
    <t>Goals</t>
  </si>
  <si>
    <t>No renewals, means Toastmasters has not received any renewals from any member of this club.</t>
  </si>
  <si>
    <t>Low means at least 3 members have renewed, but they have less than 8 active members.</t>
  </si>
  <si>
    <t>Need at least 8 members to be in good standing.</t>
  </si>
  <si>
    <t>Need 8 members to renew, at least 3 members from last renewal period</t>
  </si>
  <si>
    <t>All of these clubs have completed their renewal</t>
  </si>
  <si>
    <t>Progress ( Complete - No renewals )</t>
  </si>
  <si>
    <t>Almost there ( Ineligible + Low )</t>
  </si>
  <si>
    <t>No renewal</t>
  </si>
  <si>
    <t>Current</t>
  </si>
  <si>
    <t>Almost there</t>
  </si>
  <si>
    <t>Progress Leaders &gt;=  0</t>
  </si>
  <si>
    <t>Ineligible means, need at least 3 member to renew from last perioed</t>
  </si>
  <si>
    <t>Willows</t>
  </si>
  <si>
    <t>District 39 - Renewals Status 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</si>
</sst>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2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0" fontId="4" fillId="0" borderId="0" xfId="0" pivotButton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9" fontId="4" fillId="0" borderId="0" xfId="1" applyFont="1" applyAlignment="1">
      <alignment horizontal="right"/>
    </xf>
    <xf numFmtId="9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1"/>
    </xf>
    <xf numFmtId="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/>
    <xf numFmtId="0" fontId="6" fillId="0" borderId="0" xfId="0" applyFont="1"/>
    <xf numFmtId="9" fontId="4" fillId="0" borderId="0" xfId="1" applyNumberFormat="1" applyFont="1"/>
    <xf numFmtId="0" fontId="3" fillId="0" borderId="0" xfId="2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right"/>
    </dxf>
    <dxf>
      <alignment horizontal="right"/>
    </dxf>
    <dxf>
      <alignment horizontal="right"/>
    </dxf>
    <dxf>
      <alignment horizontal="right"/>
    </dxf>
  </dxfs>
  <tableStyles count="0" defaultTableStyle="TableStyleMedium2" defaultPivotStyle="PivotStyleLight16"/>
  <colors>
    <mruColors>
      <color rgb="FFE3ED1E"/>
      <color rgb="FFFF2F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September</a:t>
            </a:r>
            <a:r>
              <a:rPr lang="en-US" baseline="0"/>
              <a:t> 30, 2019 Club </a:t>
            </a:r>
            <a:r>
              <a:rPr lang="en-US"/>
              <a:t>Renewals</a:t>
            </a:r>
          </a:p>
        </c:rich>
      </c:tx>
      <c:layout>
        <c:manualLayout>
          <c:xMode val="edge"/>
          <c:yMode val="edge"/>
          <c:x val="0.14195606805015618"/>
          <c:y val="7.3394495412844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99736769980936E-2"/>
          <c:y val="0.15436655390891341"/>
          <c:w val="0.68896244102855675"/>
          <c:h val="0.822130130114251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23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945-2346-A700-F7AB5CFE0369}"/>
              </c:ext>
            </c:extLst>
          </c:dPt>
          <c:dPt>
            <c:idx val="1"/>
            <c:bubble3D val="0"/>
            <c:explosion val="31"/>
            <c:spPr>
              <a:solidFill>
                <a:srgbClr val="FFF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8945-2346-A700-F7AB5CFE0369}"/>
              </c:ext>
            </c:extLst>
          </c:dPt>
          <c:dPt>
            <c:idx val="2"/>
            <c:bubble3D val="0"/>
            <c:explosion val="2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945-2346-A700-F7AB5CFE0369}"/>
              </c:ext>
            </c:extLst>
          </c:dPt>
          <c:dPt>
            <c:idx val="3"/>
            <c:bubble3D val="0"/>
            <c:explosion val="23"/>
            <c:spPr>
              <a:solidFill>
                <a:srgbClr val="FF2F9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45-2346-A700-F7AB5CFE036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Summary!$O$6:$O$9</c:f>
              <c:strCache>
                <c:ptCount val="4"/>
                <c:pt idx="0">
                  <c:v>Complete</c:v>
                </c:pt>
                <c:pt idx="1">
                  <c:v>Ineligible</c:v>
                </c:pt>
                <c:pt idx="2">
                  <c:v>Low</c:v>
                </c:pt>
                <c:pt idx="3">
                  <c:v>No renewal</c:v>
                </c:pt>
              </c:strCache>
            </c:strRef>
          </c:cat>
          <c:val>
            <c:numRef>
              <c:f>Summary!$P$6:$P$9</c:f>
              <c:numCache>
                <c:formatCode>0%</c:formatCode>
                <c:ptCount val="4"/>
                <c:pt idx="0">
                  <c:v>0.73076923076923073</c:v>
                </c:pt>
                <c:pt idx="1">
                  <c:v>5.7692307692307696E-2</c:v>
                </c:pt>
                <c:pt idx="2">
                  <c:v>0.13461538461538461</c:v>
                </c:pt>
                <c:pt idx="3">
                  <c:v>7.6923076923076927E-2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5-2346-A700-F7AB5CFE036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99275866465482"/>
          <c:y val="0.36835596235266926"/>
          <c:w val="0.2566898272942022"/>
          <c:h val="0.3463540117569455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141898</xdr:colOff>
      <xdr:row>14</xdr:row>
      <xdr:rowOff>127000</xdr:rowOff>
    </xdr:from>
    <xdr:to>
      <xdr:col>18</xdr:col>
      <xdr:colOff>613833</xdr:colOff>
      <xdr:row>30</xdr:row>
      <xdr:rowOff>105833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55B8C0-ABB3-3948-B639-52628CA29F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738.242313541668" createdVersion="6" refreshedVersion="6" minRefreshableVersion="3" recordCount="156" xr:uid="{BD33CF50-DC25-ED45-B91A-6F5218E00B9C}">
  <cacheSource type="worksheet">
    <worksheetSource ref="B2:G158" sheet="report"/>
  </cacheSource>
  <cacheFields count="6">
    <cacheField name="Club" numFmtId="0">
      <sharedItems containsSemiMixedTypes="0" containsString="0" containsNumber="1" containsInteger="1" minValue="64" maxValue="7538467"/>
    </cacheField>
    <cacheField name="Division" numFmtId="0">
      <sharedItems count="10">
        <s v="D"/>
        <s v="C"/>
        <s v="F"/>
        <s v="B"/>
        <s v="J"/>
        <s v="I"/>
        <s v="H"/>
        <s v="G"/>
        <s v="E"/>
        <s v="A"/>
      </sharedItems>
    </cacheField>
    <cacheField name="Area" numFmtId="0">
      <sharedItems containsSemiMixedTypes="0" containsString="0" containsNumber="1" containsInteger="1" minValue="1" maxValue="94"/>
    </cacheField>
    <cacheField name="Renewal_Status" numFmtId="0">
      <sharedItems count="5">
        <s v="Complete"/>
        <s v="Low"/>
        <s v="Ineligible"/>
        <s v="No renewal"/>
        <s v="No renewals" u="1"/>
      </sharedItems>
    </cacheField>
    <cacheField name="Name" numFmtId="0">
      <sharedItems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6">
  <r>
    <n v="4527"/>
    <x v="0"/>
    <n v="41"/>
    <x v="0"/>
    <s v="Fairfield-Suisun Orators Club"/>
    <s v="Fairfield"/>
  </r>
  <r>
    <n v="558"/>
    <x v="1"/>
    <n v="31"/>
    <x v="0"/>
    <s v="Chico Club 558"/>
    <s v="Chico"/>
  </r>
  <r>
    <n v="6080"/>
    <x v="2"/>
    <n v="62"/>
    <x v="0"/>
    <s v="Placer's Gold Club"/>
    <s v="Auburn"/>
  </r>
  <r>
    <n v="1373428"/>
    <x v="3"/>
    <n v="21"/>
    <x v="0"/>
    <s v="Biggest Little Talkers"/>
    <s v="Reno"/>
  </r>
  <r>
    <n v="9291"/>
    <x v="4"/>
    <n v="1"/>
    <x v="0"/>
    <s v="Natomas Pop-Up Toastmasters Club"/>
    <s v="Sacramento"/>
  </r>
  <r>
    <n v="1055258"/>
    <x v="5"/>
    <n v="91"/>
    <x v="0"/>
    <s v="Tracy Leadership Club"/>
    <s v="Tracy"/>
  </r>
  <r>
    <n v="3691796"/>
    <x v="6"/>
    <n v="81"/>
    <x v="0"/>
    <s v="San Juan Speaks"/>
    <s v="Carmichael"/>
  </r>
  <r>
    <n v="9072"/>
    <x v="5"/>
    <n v="91"/>
    <x v="0"/>
    <s v="Tracy Toastmasters"/>
    <s v="Tracy"/>
  </r>
  <r>
    <n v="4056"/>
    <x v="7"/>
    <n v="73"/>
    <x v="0"/>
    <s v="Diamond Club"/>
    <s v="Orangevale"/>
  </r>
  <r>
    <n v="8836"/>
    <x v="8"/>
    <n v="51"/>
    <x v="0"/>
    <s v="Master Talkers Toastmasters Club"/>
    <s v="Sacramento"/>
  </r>
  <r>
    <n v="4896"/>
    <x v="5"/>
    <n v="94"/>
    <x v="0"/>
    <s v="Bits 'N Speeches Toastmasters"/>
    <s v="Elk Grove"/>
  </r>
  <r>
    <n v="727288"/>
    <x v="7"/>
    <n v="74"/>
    <x v="0"/>
    <s v="Visionmasters"/>
    <s v="Rancho Cordova"/>
  </r>
  <r>
    <n v="5113"/>
    <x v="1"/>
    <n v="31"/>
    <x v="0"/>
    <s v="Best By A Dam Site Club"/>
    <s v="Oroville"/>
  </r>
  <r>
    <n v="6870"/>
    <x v="0"/>
    <n v="42"/>
    <x v="0"/>
    <s v="Dixon Toastmasters Club"/>
    <s v="Dixon"/>
  </r>
  <r>
    <n v="7345"/>
    <x v="2"/>
    <n v="64"/>
    <x v="0"/>
    <s v="Empire Toastmasters Club"/>
    <s v="Nevada City"/>
  </r>
  <r>
    <n v="5816"/>
    <x v="5"/>
    <n v="93"/>
    <x v="0"/>
    <s v="Speaking From The Heart Toastmasters Club"/>
    <s v="Sacramento"/>
  </r>
  <r>
    <n v="5014"/>
    <x v="2"/>
    <n v="64"/>
    <x v="0"/>
    <s v="Early Risers Toastmasters Club"/>
    <s v="Grass Valley"/>
  </r>
  <r>
    <n v="7118"/>
    <x v="7"/>
    <n v="73"/>
    <x v="0"/>
    <s v="Skillbuilders Toastmasters"/>
    <s v="Citrus Heights"/>
  </r>
  <r>
    <n v="4299"/>
    <x v="5"/>
    <n v="92"/>
    <x v="0"/>
    <s v="Lodi Toastmasters Club"/>
    <s v="Lodi"/>
  </r>
  <r>
    <n v="4302"/>
    <x v="3"/>
    <n v="24"/>
    <x v="0"/>
    <s v="Protalkers Toastmasters Club"/>
    <s v="Reno"/>
  </r>
  <r>
    <n v="1070"/>
    <x v="2"/>
    <n v="61"/>
    <x v="0"/>
    <s v="Foothill Toastmasters Club"/>
    <s v="Roseville"/>
  </r>
  <r>
    <n v="7674"/>
    <x v="0"/>
    <n v="43"/>
    <x v="0"/>
    <s v="Vaca Morning Toast"/>
    <s v="Vacaville"/>
  </r>
  <r>
    <n v="3950889"/>
    <x v="2"/>
    <n v="61"/>
    <x v="0"/>
    <s v="AH Toastmasters"/>
    <s v="Roseville"/>
  </r>
  <r>
    <n v="8175"/>
    <x v="8"/>
    <n v="51"/>
    <x v="0"/>
    <s v="Sacramento Downtowners"/>
    <s v="Sacramento"/>
  </r>
  <r>
    <n v="8375"/>
    <x v="4"/>
    <n v="2"/>
    <x v="0"/>
    <s v="Super Marketers Club"/>
    <s v="West Sacramento"/>
  </r>
  <r>
    <n v="2134"/>
    <x v="6"/>
    <n v="83"/>
    <x v="0"/>
    <s v="Flying I Toastmasters"/>
    <s v="Sacramento"/>
  </r>
  <r>
    <n v="3475682"/>
    <x v="2"/>
    <n v="63"/>
    <x v="0"/>
    <s v="Leading with PRIDE"/>
    <s v="Roseville"/>
  </r>
  <r>
    <n v="2629"/>
    <x v="6"/>
    <n v="84"/>
    <x v="0"/>
    <s v="E-Z Speakers Club"/>
    <s v="Sacramento"/>
  </r>
  <r>
    <n v="9632"/>
    <x v="8"/>
    <n v="53"/>
    <x v="0"/>
    <s v="Trash Talkers Club"/>
    <s v="Sacramento"/>
  </r>
  <r>
    <n v="1178392"/>
    <x v="9"/>
    <n v="14"/>
    <x v="0"/>
    <s v="Sierra Advanced Speakers"/>
    <s v="Reno"/>
  </r>
  <r>
    <n v="4037103"/>
    <x v="6"/>
    <n v="81"/>
    <x v="0"/>
    <s v="HIRE Speaks Out!"/>
    <s v="Sacramento"/>
  </r>
  <r>
    <n v="8692"/>
    <x v="4"/>
    <n v="4"/>
    <x v="0"/>
    <s v="Babble On Toastmasters Club"/>
    <s v="Sacramento"/>
  </r>
  <r>
    <n v="818170"/>
    <x v="1"/>
    <n v="32"/>
    <x v="0"/>
    <s v="Northern Lights"/>
    <s v="Chico"/>
  </r>
  <r>
    <n v="7194119"/>
    <x v="3"/>
    <n v="24"/>
    <x v="0"/>
    <s v="Giga 1 Tesla Talkers"/>
    <s v="Sparks"/>
  </r>
  <r>
    <n v="5728"/>
    <x v="5"/>
    <n v="93"/>
    <x v="0"/>
    <s v="Klassy Talkers Club"/>
    <s v="Sacramento"/>
  </r>
  <r>
    <n v="2299"/>
    <x v="3"/>
    <n v="22"/>
    <x v="0"/>
    <s v="Kit Carson Club"/>
    <s v="Carson City"/>
  </r>
  <r>
    <n v="5484140"/>
    <x v="0"/>
    <n v="41"/>
    <x v="0"/>
    <s v="N.S.C.A.R. Toastmasters Club"/>
    <s v="Fairfield"/>
  </r>
  <r>
    <n v="1813"/>
    <x v="3"/>
    <n v="23"/>
    <x v="0"/>
    <s v="Capital Nevada Club"/>
    <s v="Carson City"/>
  </r>
  <r>
    <n v="6636"/>
    <x v="9"/>
    <n v="13"/>
    <x v="0"/>
    <s v="Jibboom Street Club"/>
    <s v="Truckee"/>
  </r>
  <r>
    <n v="4706"/>
    <x v="4"/>
    <n v="3"/>
    <x v="0"/>
    <s v="Los Oradores Toastmasters Club"/>
    <s v="Sacramento"/>
  </r>
  <r>
    <n v="4837"/>
    <x v="8"/>
    <n v="53"/>
    <x v="0"/>
    <s v="Carb-Orators Toastmasters Club"/>
    <s v="Sacramento"/>
  </r>
  <r>
    <n v="1538599"/>
    <x v="9"/>
    <n v="12"/>
    <x v="0"/>
    <s v="The Chamber Toastmasters"/>
    <s v="Reno"/>
  </r>
  <r>
    <n v="1508629"/>
    <x v="4"/>
    <n v="4"/>
    <x v="0"/>
    <s v="CAL Speakers Toastmasters Club"/>
    <s v="Sacramento"/>
  </r>
  <r>
    <n v="871431"/>
    <x v="5"/>
    <n v="93"/>
    <x v="0"/>
    <s v="The Original Articulators"/>
    <s v="Sacramento"/>
  </r>
  <r>
    <n v="889553"/>
    <x v="9"/>
    <n v="12"/>
    <x v="0"/>
    <s v="Oasis"/>
    <s v="Fallon"/>
  </r>
  <r>
    <n v="142"/>
    <x v="4"/>
    <n v="4"/>
    <x v="0"/>
    <s v="Capital City Toastmasters Club"/>
    <s v="Sacramento"/>
  </r>
  <r>
    <n v="967354"/>
    <x v="7"/>
    <n v="74"/>
    <x v="0"/>
    <s v="The Nooners"/>
    <s v="Rancho Cordova"/>
  </r>
  <r>
    <n v="5420"/>
    <x v="3"/>
    <n v="23"/>
    <x v="0"/>
    <s v="Carson Valley Toastmasters Club"/>
    <s v="Minden"/>
  </r>
  <r>
    <n v="5707062"/>
    <x v="4"/>
    <n v="4"/>
    <x v="0"/>
    <s v="CT Speaks"/>
    <s v="Sacramento"/>
  </r>
  <r>
    <n v="3359"/>
    <x v="7"/>
    <n v="73"/>
    <x v="0"/>
    <s v="Sunrise Center Toastmasters Club"/>
    <s v="Citrus Heights"/>
  </r>
  <r>
    <n v="5218"/>
    <x v="6"/>
    <n v="84"/>
    <x v="0"/>
    <s v="American River Club"/>
    <s v="Sacramento"/>
  </r>
  <r>
    <n v="3799"/>
    <x v="9"/>
    <n v="12"/>
    <x v="0"/>
    <s v="First Nevadans Toastmasters Club"/>
    <s v="Sparks"/>
  </r>
  <r>
    <n v="608815"/>
    <x v="4"/>
    <n v="2"/>
    <x v="0"/>
    <s v="River Rappers Club"/>
    <s v="Sacramento"/>
  </r>
  <r>
    <n v="1242677"/>
    <x v="3"/>
    <n v="21"/>
    <x v="0"/>
    <s v="Amped Toastmasters Club"/>
    <s v="Reno"/>
  </r>
  <r>
    <n v="6065"/>
    <x v="7"/>
    <n v="73"/>
    <x v="0"/>
    <s v="Spellbinders Club"/>
    <s v="Orangevale"/>
  </r>
  <r>
    <n v="2192"/>
    <x v="4"/>
    <n v="4"/>
    <x v="0"/>
    <s v="Farmers Market Club"/>
    <s v="Sacramento"/>
  </r>
  <r>
    <n v="377"/>
    <x v="6"/>
    <n v="81"/>
    <x v="0"/>
    <s v="Traveling Trainers Club"/>
    <s v="Carmichael"/>
  </r>
  <r>
    <n v="3416"/>
    <x v="7"/>
    <n v="72"/>
    <x v="0"/>
    <s v="Hangtown Toastmasters Club"/>
    <s v="Placerville"/>
  </r>
  <r>
    <n v="178"/>
    <x v="3"/>
    <n v="21"/>
    <x v="0"/>
    <s v="Truckee Meadows Toastmasters Club"/>
    <s v="Reno"/>
  </r>
  <r>
    <n v="981104"/>
    <x v="7"/>
    <n v="72"/>
    <x v="0"/>
    <s v="HDR Toastmasters Club"/>
    <s v="Folsom"/>
  </r>
  <r>
    <n v="1340401"/>
    <x v="0"/>
    <n v="41"/>
    <x v="0"/>
    <s v="CAC Masters"/>
    <s v="Fairfield"/>
  </r>
  <r>
    <n v="5668570"/>
    <x v="7"/>
    <n v="72"/>
    <x v="0"/>
    <s v="CAISO Toastmasters Club"/>
    <s v="Folsom"/>
  </r>
  <r>
    <n v="197"/>
    <x v="1"/>
    <n v="32"/>
    <x v="0"/>
    <s v="Redding Evening Club"/>
    <s v="Redding"/>
  </r>
  <r>
    <n v="5148451"/>
    <x v="4"/>
    <n v="4"/>
    <x v="0"/>
    <s v="Power Talkers"/>
    <s v="Sacramento"/>
  </r>
  <r>
    <n v="1575627"/>
    <x v="6"/>
    <n v="82"/>
    <x v="0"/>
    <s v="The Articulators"/>
    <s v="Sacramento"/>
  </r>
  <r>
    <n v="7121"/>
    <x v="4"/>
    <n v="2"/>
    <x v="0"/>
    <s v="20/20 Visionaries"/>
    <s v="Sacramento"/>
  </r>
  <r>
    <n v="8115"/>
    <x v="9"/>
    <n v="13"/>
    <x v="0"/>
    <s v="Blue Tahoe"/>
    <s v="Tahoe City"/>
  </r>
  <r>
    <n v="6833"/>
    <x v="7"/>
    <n v="71"/>
    <x v="0"/>
    <s v="Folsom Intellects Club"/>
    <s v="Folsom"/>
  </r>
  <r>
    <n v="2213"/>
    <x v="6"/>
    <n v="81"/>
    <x v="0"/>
    <s v="Carmichael Toastmasters"/>
    <s v="Sacramento"/>
  </r>
  <r>
    <n v="4086464"/>
    <x v="5"/>
    <n v="91"/>
    <x v="0"/>
    <s v="Manteca Leadership Club"/>
    <s v="Manteca"/>
  </r>
  <r>
    <n v="5313"/>
    <x v="2"/>
    <n v="63"/>
    <x v="0"/>
    <s v="Voices of Lincoln Toastmasters Club"/>
    <s v="Roseville"/>
  </r>
  <r>
    <n v="7489"/>
    <x v="8"/>
    <n v="54"/>
    <x v="0"/>
    <s v="Golden State Capitol Toastmasters Club"/>
    <s v="Sacramento"/>
  </r>
  <r>
    <n v="2318"/>
    <x v="9"/>
    <n v="11"/>
    <x v="0"/>
    <s v="Sierra Sunrise Club"/>
    <s v="Reno"/>
  </r>
  <r>
    <n v="985"/>
    <x v="8"/>
    <n v="51"/>
    <x v="0"/>
    <s v="Reveilliers Club"/>
    <s v="Sacramento"/>
  </r>
  <r>
    <n v="5042634"/>
    <x v="3"/>
    <n v="23"/>
    <x v="0"/>
    <s v="GE Minden Toastmasters"/>
    <s v="Minden"/>
  </r>
  <r>
    <n v="5783"/>
    <x v="9"/>
    <n v="11"/>
    <x v="0"/>
    <s v="University Club"/>
    <s v="Reno"/>
  </r>
  <r>
    <n v="6331"/>
    <x v="4"/>
    <n v="4"/>
    <x v="0"/>
    <s v="Sutter Toastmasters Club"/>
    <s v="Sacramento"/>
  </r>
  <r>
    <n v="1375467"/>
    <x v="8"/>
    <n v="52"/>
    <x v="0"/>
    <s v="Strictly Speaking Toastmasters"/>
    <s v="Sacramento"/>
  </r>
  <r>
    <n v="1114291"/>
    <x v="6"/>
    <n v="82"/>
    <x v="0"/>
    <s v="Fair Weather Toastmasters"/>
    <s v="Sacramento"/>
  </r>
  <r>
    <n v="9010"/>
    <x v="8"/>
    <n v="52"/>
    <x v="0"/>
    <s v="Capitol Toasters Toastmasters Club"/>
    <s v="Sacramento"/>
  </r>
  <r>
    <n v="7185597"/>
    <x v="6"/>
    <n v="83"/>
    <x v="0"/>
    <s v="SLC SpeakEZ"/>
    <s v="Sacramento"/>
  </r>
  <r>
    <n v="64"/>
    <x v="5"/>
    <n v="92"/>
    <x v="0"/>
    <s v="Greater North Stockton Club 64"/>
    <s v="Stockton"/>
  </r>
  <r>
    <n v="1280855"/>
    <x v="2"/>
    <n v="62"/>
    <x v="0"/>
    <s v="Oracle Rocklin Toastmasters"/>
    <s v="Rocklin"/>
  </r>
  <r>
    <n v="2178125"/>
    <x v="0"/>
    <n v="41"/>
    <x v="0"/>
    <s v="Talk of NorthBay"/>
    <s v="Fairfield"/>
  </r>
  <r>
    <n v="2370"/>
    <x v="8"/>
    <n v="52"/>
    <x v="0"/>
    <s v="Capital Communicators Club"/>
    <s v="Sacramento"/>
  </r>
  <r>
    <n v="719483"/>
    <x v="5"/>
    <n v="91"/>
    <x v="0"/>
    <s v="Manteca Smooth Talkers"/>
    <s v="Manteca"/>
  </r>
  <r>
    <n v="1510117"/>
    <x v="2"/>
    <n v="61"/>
    <x v="0"/>
    <s v="Kaiser Thrive Talkers"/>
    <s v="Roseville"/>
  </r>
  <r>
    <n v="6864"/>
    <x v="6"/>
    <n v="84"/>
    <x v="0"/>
    <s v="Tax Talkers Club"/>
    <s v="Sacramento"/>
  </r>
  <r>
    <n v="9833"/>
    <x v="6"/>
    <n v="82"/>
    <x v="0"/>
    <s v="River City Speakers Club"/>
    <s v="Sacramento"/>
  </r>
  <r>
    <n v="3337"/>
    <x v="0"/>
    <n v="42"/>
    <x v="0"/>
    <s v="Davis Town And Gown Toastmasters"/>
    <s v="Davis"/>
  </r>
  <r>
    <n v="4001536"/>
    <x v="0"/>
    <n v="43"/>
    <x v="0"/>
    <s v="Delta Breeze"/>
    <s v="Vacaville"/>
  </r>
  <r>
    <n v="3367"/>
    <x v="9"/>
    <n v="11"/>
    <x v="0"/>
    <s v="American Valley Club"/>
    <s v="Quincy"/>
  </r>
  <r>
    <n v="9292"/>
    <x v="8"/>
    <n v="54"/>
    <x v="0"/>
    <s v="East End Orators Club"/>
    <s v="Sacramento"/>
  </r>
  <r>
    <n v="4685"/>
    <x v="2"/>
    <n v="62"/>
    <x v="0"/>
    <s v="PCAR Toastmasters"/>
    <s v="Rocklin"/>
  </r>
  <r>
    <n v="4457"/>
    <x v="6"/>
    <n v="83"/>
    <x v="0"/>
    <s v="Hi-Liners Club"/>
    <s v="Sacramento"/>
  </r>
  <r>
    <n v="589646"/>
    <x v="2"/>
    <n v="61"/>
    <x v="0"/>
    <s v="Roseville Toasters Club"/>
    <s v="Roseville"/>
  </r>
  <r>
    <n v="2131"/>
    <x v="3"/>
    <n v="22"/>
    <x v="0"/>
    <s v="Carson Communicators Club"/>
    <s v="Carson City"/>
  </r>
  <r>
    <n v="7914"/>
    <x v="2"/>
    <n v="63"/>
    <x v="0"/>
    <s v="Roseville Rappers Club"/>
    <s v="Roseville"/>
  </r>
  <r>
    <n v="2695"/>
    <x v="6"/>
    <n v="84"/>
    <x v="0"/>
    <s v="Mather Toastmasters Club"/>
    <s v="Rancho Cordova"/>
  </r>
  <r>
    <n v="8219"/>
    <x v="4"/>
    <n v="3"/>
    <x v="0"/>
    <s v="PERSuaders Toastmasters Club"/>
    <s v="Sacramento"/>
  </r>
  <r>
    <n v="456"/>
    <x v="9"/>
    <n v="11"/>
    <x v="0"/>
    <s v="Washoe Express Club"/>
    <s v="Reno"/>
  </r>
  <r>
    <n v="4089"/>
    <x v="2"/>
    <n v="62"/>
    <x v="0"/>
    <s v="Gold Country Toastmasters Club"/>
    <s v="Auburn"/>
  </r>
  <r>
    <n v="1121113"/>
    <x v="3"/>
    <n v="22"/>
    <x v="0"/>
    <s v="Silver Tongue Toastmasters"/>
    <s v="Carson City"/>
  </r>
  <r>
    <n v="9040"/>
    <x v="4"/>
    <n v="2"/>
    <x v="0"/>
    <s v="Riverwalk ToaSTRS Toastmasters"/>
    <s v="West Sacramento"/>
  </r>
  <r>
    <n v="4045"/>
    <x v="2"/>
    <n v="61"/>
    <x v="0"/>
    <s v="Roseville Communicators"/>
    <s v="Roseville"/>
  </r>
  <r>
    <n v="769"/>
    <x v="7"/>
    <n v="72"/>
    <x v="0"/>
    <s v="Statement Makers Toastmasters Club"/>
    <s v="El Dorado Hills"/>
  </r>
  <r>
    <n v="116"/>
    <x v="4"/>
    <n v="1"/>
    <x v="0"/>
    <s v="Capitol Captivators Toastmasters Club"/>
    <s v="Sacramento"/>
  </r>
  <r>
    <n v="5053174"/>
    <x v="7"/>
    <n v="71"/>
    <x v="0"/>
    <s v="Prairie City Talkers"/>
    <s v="Folsom"/>
  </r>
  <r>
    <n v="1191261"/>
    <x v="6"/>
    <n v="83"/>
    <x v="0"/>
    <s v="Cal Center Communicators"/>
    <s v="Sacramento"/>
  </r>
  <r>
    <n v="2591"/>
    <x v="4"/>
    <n v="1"/>
    <x v="0"/>
    <s v="Aesop's Fablers Club"/>
    <s v="Sacramento"/>
  </r>
  <r>
    <n v="8537"/>
    <x v="8"/>
    <n v="53"/>
    <x v="0"/>
    <s v="Pestmasters Toastmasters Club"/>
    <s v="Sacramento"/>
  </r>
  <r>
    <n v="1528"/>
    <x v="5"/>
    <n v="94"/>
    <x v="0"/>
    <s v="Speaking Machine"/>
    <s v="Elk Grove"/>
  </r>
  <r>
    <n v="1450037"/>
    <x v="4"/>
    <n v="2"/>
    <x v="0"/>
    <s v="State Street Sacramento Toastmasters"/>
    <s v="Sacramento"/>
  </r>
  <r>
    <n v="1644909"/>
    <x v="8"/>
    <n v="54"/>
    <x v="0"/>
    <s v="CalVet Golden Bears Toastmasters"/>
    <s v="Sacramento"/>
  </r>
  <r>
    <n v="5966134"/>
    <x v="5"/>
    <n v="94"/>
    <x v="1"/>
    <s v="Speakers Unlimited"/>
    <s v="Elk Grove"/>
  </r>
  <r>
    <n v="1014621"/>
    <x v="7"/>
    <n v="71"/>
    <x v="1"/>
    <s v="Old Town Talkers"/>
    <s v="Folsom"/>
  </r>
  <r>
    <n v="3438"/>
    <x v="4"/>
    <n v="1"/>
    <x v="1"/>
    <s v="Coyote Communicators Club"/>
    <s v="Sacramento"/>
  </r>
  <r>
    <n v="1571"/>
    <x v="8"/>
    <n v="51"/>
    <x v="1"/>
    <s v="Inspired Communicators"/>
    <s v="Sacramento"/>
  </r>
  <r>
    <n v="3056202"/>
    <x v="1"/>
    <n v="33"/>
    <x v="1"/>
    <s v="Marysville Toastmasters"/>
    <s v="Marysville"/>
  </r>
  <r>
    <n v="3926230"/>
    <x v="8"/>
    <n v="53"/>
    <x v="1"/>
    <s v="Sacramento Green Speakers"/>
    <s v="Sacramento"/>
  </r>
  <r>
    <n v="7997"/>
    <x v="8"/>
    <n v="52"/>
    <x v="1"/>
    <s v="River City Toastmasters Club"/>
    <s v="Sacramento"/>
  </r>
  <r>
    <n v="9819"/>
    <x v="1"/>
    <n v="31"/>
    <x v="1"/>
    <s v="SpeakEasy Club"/>
    <s v="Willows"/>
  </r>
  <r>
    <n v="9349"/>
    <x v="2"/>
    <n v="64"/>
    <x v="1"/>
    <s v="Penn Valley Club"/>
    <s v="Penn Valley"/>
  </r>
  <r>
    <n v="5739080"/>
    <x v="7"/>
    <n v="71"/>
    <x v="1"/>
    <s v="Powerschool Toastmasters"/>
    <s v="Folsom"/>
  </r>
  <r>
    <n v="3598503"/>
    <x v="9"/>
    <n v="14"/>
    <x v="1"/>
    <s v="Toastmasters Comedy Club"/>
    <s v="Reno"/>
  </r>
  <r>
    <n v="3059"/>
    <x v="5"/>
    <n v="93"/>
    <x v="1"/>
    <s v="DMV Toastmasters Club"/>
    <s v="Sacramento"/>
  </r>
  <r>
    <n v="299"/>
    <x v="1"/>
    <n v="31"/>
    <x v="1"/>
    <s v="Paradise Toastmasters On The Ridge Club"/>
    <s v="Paradise"/>
  </r>
  <r>
    <n v="1449"/>
    <x v="1"/>
    <n v="32"/>
    <x v="1"/>
    <s v="Tehama Speakers"/>
    <s v="Red Bluff"/>
  </r>
  <r>
    <n v="662"/>
    <x v="1"/>
    <n v="31"/>
    <x v="1"/>
    <s v="Hooker Oak Club"/>
    <s v="Chico"/>
  </r>
  <r>
    <n v="999"/>
    <x v="8"/>
    <n v="53"/>
    <x v="1"/>
    <s v="Clear Signals"/>
    <s v="Sacramento"/>
  </r>
  <r>
    <n v="2470475"/>
    <x v="8"/>
    <n v="54"/>
    <x v="1"/>
    <s v="Speakerlab"/>
    <s v="Sacramento"/>
  </r>
  <r>
    <n v="703068"/>
    <x v="7"/>
    <n v="74"/>
    <x v="1"/>
    <s v="EdTalkers Club"/>
    <s v="Mather"/>
  </r>
  <r>
    <n v="6681"/>
    <x v="4"/>
    <n v="2"/>
    <x v="1"/>
    <s v="Zigmasters Club"/>
    <s v="West Sacramento"/>
  </r>
  <r>
    <n v="736891"/>
    <x v="9"/>
    <n v="12"/>
    <x v="1"/>
    <s v="Reno Storytellers"/>
    <s v="Reno"/>
  </r>
  <r>
    <n v="1530887"/>
    <x v="9"/>
    <n v="13"/>
    <x v="1"/>
    <s v="Truckee Talkers"/>
    <s v="Truckee"/>
  </r>
  <r>
    <n v="1075001"/>
    <x v="0"/>
    <n v="41"/>
    <x v="2"/>
    <s v="Team Travis Toastmasters"/>
    <s v="Travis AFB"/>
  </r>
  <r>
    <n v="4461301"/>
    <x v="6"/>
    <n v="82"/>
    <x v="2"/>
    <s v="Wood Speak TM Club"/>
    <s v="Sacramento"/>
  </r>
  <r>
    <n v="1819"/>
    <x v="1"/>
    <n v="33"/>
    <x v="2"/>
    <s v="Peachbowl Dawnbreakers Club"/>
    <s v="Yuba City"/>
  </r>
  <r>
    <n v="649290"/>
    <x v="1"/>
    <n v="33"/>
    <x v="2"/>
    <s v="Funtalkers Toastmasters Club"/>
    <s v="Yuba City"/>
  </r>
  <r>
    <n v="3372"/>
    <x v="5"/>
    <n v="92"/>
    <x v="2"/>
    <s v="Delta Toastmasters Club"/>
    <s v="Stockton"/>
  </r>
  <r>
    <n v="5687658"/>
    <x v="4"/>
    <n v="3"/>
    <x v="2"/>
    <s v="Social Toasters"/>
    <s v="Sacramento"/>
  </r>
  <r>
    <n v="5696979"/>
    <x v="7"/>
    <n v="74"/>
    <x v="2"/>
    <s v="Franklin Speaking"/>
    <s v="Rancho Cordova"/>
  </r>
  <r>
    <n v="1451158"/>
    <x v="0"/>
    <n v="42"/>
    <x v="2"/>
    <s v="TalkAways"/>
    <s v="West Sacramento"/>
  </r>
  <r>
    <n v="3627677"/>
    <x v="7"/>
    <n v="74"/>
    <x v="2"/>
    <s v="Prospect Park Toastmasters"/>
    <s v="Rancho Cordova"/>
  </r>
  <r>
    <n v="7166965"/>
    <x v="3"/>
    <n v="24"/>
    <x v="3"/>
    <s v="Logistics Linguistics"/>
    <s v="Reno"/>
  </r>
  <r>
    <n v="3842"/>
    <x v="9"/>
    <n v="14"/>
    <x v="3"/>
    <s v="Washoe Zephyrs"/>
    <s v="Reno"/>
  </r>
  <r>
    <n v="646938"/>
    <x v="3"/>
    <n v="23"/>
    <x v="3"/>
    <s v="Tahoe Toastmasters Club"/>
    <s v="Stateline, NV, 89449"/>
  </r>
  <r>
    <n v="5251716"/>
    <x v="7"/>
    <n v="74"/>
    <x v="3"/>
    <s v="SPS BSD Toastmasters Club"/>
    <s v="Sacramento"/>
  </r>
  <r>
    <n v="1735"/>
    <x v="7"/>
    <n v="73"/>
    <x v="3"/>
    <s v="Determined Club"/>
    <s v="Orangevale"/>
  </r>
  <r>
    <n v="9778"/>
    <x v="1"/>
    <n v="33"/>
    <x v="3"/>
    <s v="Mission Staters Club"/>
    <s v="Yuba City"/>
  </r>
  <r>
    <n v="1323242"/>
    <x v="2"/>
    <n v="63"/>
    <x v="3"/>
    <s v="Sutter Oracles"/>
    <s v="Roseville"/>
  </r>
  <r>
    <n v="6938"/>
    <x v="0"/>
    <n v="43"/>
    <x v="3"/>
    <s v="Vacaville City Speakers Toastmasters"/>
    <s v="Vacaville"/>
  </r>
  <r>
    <n v="6326"/>
    <x v="9"/>
    <n v="14"/>
    <x v="3"/>
    <s v="Reno Downtowners Club"/>
    <s v="Reno"/>
  </r>
  <r>
    <n v="1247772"/>
    <x v="0"/>
    <n v="42"/>
    <x v="3"/>
    <s v="Davis Daytime Toastmasters"/>
    <s v="Davis"/>
  </r>
  <r>
    <n v="7538467"/>
    <x v="2"/>
    <n v="63"/>
    <x v="3"/>
    <s v="Thunder Masters"/>
    <s v="Lincoln"/>
  </r>
  <r>
    <n v="7259249"/>
    <x v="7"/>
    <n v="73"/>
    <x v="3"/>
    <s v="The Cinnamon Toastmasters"/>
    <s v="Sacramen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2B4B33-7152-BC4F-9BB9-5B30D77A9D9B}" name="PivotTable1" cacheId="4" applyNumberFormats="0" applyBorderFormats="0" applyFontFormats="0" applyPatternFormats="0" applyAlignmentFormats="0" applyWidthHeightFormats="1" dataCaption="Values" grandTotalCaption="Totals" updatedVersion="6" minRefreshableVersion="3" useAutoFormatting="1" itemPrintTitles="1" createdVersion="6" indent="0" outline="1" outlineData="1" multipleFieldFilters="0" rowHeaderCaption="status" colHeaderCaption="dv">
  <location ref="B4:M10" firstHeaderRow="1" firstDataRow="2" firstDataCol="1"/>
  <pivotFields count="6">
    <pivotField showAll="0"/>
    <pivotField axis="axisCol" showAll="0">
      <items count="11">
        <item x="9"/>
        <item x="3"/>
        <item x="1"/>
        <item x="0"/>
        <item x="8"/>
        <item x="2"/>
        <item x="7"/>
        <item x="6"/>
        <item x="5"/>
        <item x="4"/>
        <item t="default"/>
      </items>
    </pivotField>
    <pivotField showAll="0"/>
    <pivotField axis="axisRow" dataField="1" showAll="0">
      <items count="6">
        <item x="0"/>
        <item x="2"/>
        <item x="1"/>
        <item m="1" x="4"/>
        <item x="3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4"/>
    </i>
    <i t="grand">
      <x/>
    </i>
  </rowItems>
  <colFields count="1">
    <field x="1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Renewals" fld="3" subtotal="count" baseField="0" baseItem="0"/>
  </dataFields>
  <formats count="14">
    <format dxfId="25">
      <pivotArea outline="0" collapsedLevelsAreSubtotals="1" fieldPosition="0">
        <references count="1">
          <reference field="1" count="0" selected="0"/>
        </references>
      </pivotArea>
    </format>
    <format dxfId="24">
      <pivotArea field="1" type="button" dataOnly="0" labelOnly="1" outline="0" axis="axisCol" fieldPosition="0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1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3" type="button" dataOnly="0" labelOnly="1" outline="0" axis="axisRow" fieldPosition="0"/>
    </format>
    <format dxfId="15">
      <pivotArea dataOnly="0" labelOnly="1" fieldPosition="0">
        <references count="1">
          <reference field="3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</formats>
  <conditionalFormats count="2">
    <conditionalFormat priority="9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3" count="3">
              <x v="1"/>
              <x v="2"/>
              <x v="4"/>
            </reference>
          </references>
        </pivotArea>
      </pivotAreas>
    </conditionalFormat>
    <conditionalFormat priority="8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1" count="10" selected="0">
              <x v="0"/>
              <x v="1"/>
              <x v="2"/>
              <x v="3"/>
              <x v="4"/>
              <x v="5"/>
              <x v="6"/>
              <x v="7"/>
              <x v="8"/>
              <x v="9"/>
            </reference>
            <reference field="3" count="3">
              <x v="1"/>
              <x v="2"/>
              <x v="4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A9066E-8A23-6E46-8DFA-DF6633B783AF}" name="Table2" displayName="Table2" ref="A1:F13" totalsRowShown="0">
  <autoFilter ref="A1:F13" xr:uid="{F8B5E1D0-B7BD-2347-A5B6-DA49DF4C0F08}"/>
  <tableColumns count="6">
    <tableColumn id="1" xr3:uid="{038B0B3F-1C06-1D4E-BB69-4CF2998B5D0A}" name="Club"/>
    <tableColumn id="2" xr3:uid="{AEF28DA8-FAA2-E04E-9A05-69CA1B3448CC}" name="Division" dataDxfId="11"/>
    <tableColumn id="3" xr3:uid="{29B31F60-E906-2541-94F3-6486543B84D4}" name="Area" dataDxfId="10"/>
    <tableColumn id="4" xr3:uid="{6E7AB9B4-2B05-1148-9CB6-5B09DA5A9DCA}" name="Renewal_Status" dataDxfId="9"/>
    <tableColumn id="5" xr3:uid="{24FAE587-8C9D-5D4A-BC6F-AB5B02BB51E7}" name="Name"/>
    <tableColumn id="6" xr3:uid="{03F24578-CB48-574B-9D3E-AB0C91C7A963}" name="Loca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3AF1A7-C08D-604C-A238-B4BABBC34BCA}" name="Table3" displayName="Table3" ref="A1:F22" totalsRowShown="0">
  <autoFilter ref="A1:F22" xr:uid="{73AFF1CE-ACDC-444B-A7FC-2FB387B5FFC1}"/>
  <tableColumns count="6">
    <tableColumn id="1" xr3:uid="{893701BB-85A7-F44C-860B-D984C510A168}" name="Club"/>
    <tableColumn id="2" xr3:uid="{7745C5CC-544C-2E4E-990F-350820B469F2}" name="Division" dataDxfId="8"/>
    <tableColumn id="3" xr3:uid="{1C66446F-E859-0240-9AE2-4C8F7B672F12}" name="Area" dataDxfId="7"/>
    <tableColumn id="4" xr3:uid="{60BEFFE1-FE10-C04C-8533-3E17F634730A}" name="Renewal_Status" dataDxfId="6"/>
    <tableColumn id="5" xr3:uid="{1535DB88-935C-B34A-A81E-BD4F1BF742D3}" name="Name"/>
    <tableColumn id="6" xr3:uid="{A77D0C5B-A130-3F44-84E1-1AC4B30E86CF}" name="Loc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6D5AB9-9F75-C840-B9FB-3D85F6B60DBD}" name="Table4" displayName="Table4" ref="A1:F10" totalsRowShown="0">
  <autoFilter ref="A1:F10" xr:uid="{46F50CDF-3E5D-004B-98F0-5AE96687E419}"/>
  <tableColumns count="6">
    <tableColumn id="1" xr3:uid="{157DAE99-84F3-074D-B4C0-19C8A7EDE551}" name="Club"/>
    <tableColumn id="2" xr3:uid="{1BFB9FBD-6A59-AD48-A9C8-92F7F439D38E}" name="Division" dataDxfId="5"/>
    <tableColumn id="3" xr3:uid="{96632D16-A608-E249-8B90-FE6FE3EF91C6}" name="Area" dataDxfId="4"/>
    <tableColumn id="4" xr3:uid="{1DE12CEF-1E29-4A40-B770-CD54C7365DED}" name="Renewal_Status" dataDxfId="3"/>
    <tableColumn id="5" xr3:uid="{A3D5E315-DB22-9443-B619-7454D0282973}" name="Name"/>
    <tableColumn id="6" xr3:uid="{D2A3C2BF-5264-1D40-AE46-2DE67C8B3A97}" name="Locatio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F67B157-3D7E-EB45-A56B-32CB478B8DB3}" name="Table6" displayName="Table6" ref="A1:F115" totalsRowShown="0">
  <autoFilter ref="A1:F115" xr:uid="{3258A6FA-B7CC-0F40-9BD5-4D2F4ADC61B4}"/>
  <tableColumns count="6">
    <tableColumn id="1" xr3:uid="{008B2AC8-819C-AE40-944D-63310C8021DD}" name="Club"/>
    <tableColumn id="2" xr3:uid="{158D4E95-9104-4149-99C0-AED9E705FD24}" name="Division" dataDxfId="2"/>
    <tableColumn id="3" xr3:uid="{67544231-AE4D-CB4F-AC62-A13AD1605AD6}" name="Area" dataDxfId="1"/>
    <tableColumn id="4" xr3:uid="{CB9F8ED6-61F2-EC48-8ABE-BF38B4065B25}" name="Renewal_Status" dataDxfId="0"/>
    <tableColumn id="5" xr3:uid="{F52F0458-2414-764D-BECE-8D160CFB24E9}" name="Name"/>
    <tableColumn id="6" xr3:uid="{43DD3F9A-32DF-ED4B-82C7-DD47FA644EA2}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eports.toastmasters.org/reports/dprReports.cfm?r=1&amp;d=39&amp;s=Area&amp;sortOrder=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rts.toastmasters.org/reports/dprReports.cfm?r=1&amp;d=39&amp;s=Division&amp;sortOrder=0" TargetMode="External"/><Relationship Id="rId1" Type="http://schemas.openxmlformats.org/officeDocument/2006/relationships/hyperlink" Target="http://reports.toastmasters.org/reports/dprReports.cfm?r=1&amp;d=39&amp;s=Club&amp;sortOrder=0" TargetMode="External"/><Relationship Id="rId6" Type="http://schemas.openxmlformats.org/officeDocument/2006/relationships/hyperlink" Target="http://reports.toastmasters.org/reports/dprReports.cfm?r=1&amp;d=39&amp;s=Location&amp;sortOrder=0" TargetMode="External"/><Relationship Id="rId5" Type="http://schemas.openxmlformats.org/officeDocument/2006/relationships/hyperlink" Target="http://reports.toastmasters.org/reports/dprReports.cfm?r=1&amp;d=39&amp;s=Name&amp;sortOrder=0" TargetMode="External"/><Relationship Id="rId4" Type="http://schemas.openxmlformats.org/officeDocument/2006/relationships/hyperlink" Target="http://reports.toastmasters.org/reports/dprReports.cfm?r=1&amp;d=39&amp;s=Renewal_Status&amp;sortOrd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74341-36FE-464B-8EBA-BAF849035AEB}">
  <sheetPr>
    <pageSetUpPr fitToPage="1"/>
  </sheetPr>
  <dimension ref="A2:Q46"/>
  <sheetViews>
    <sheetView tabSelected="1" zoomScale="106" zoomScaleNormal="106" workbookViewId="0">
      <selection activeCell="M6" sqref="M6"/>
    </sheetView>
  </sheetViews>
  <sheetFormatPr baseColWidth="10" defaultColWidth="10.83203125" defaultRowHeight="19" x14ac:dyDescent="0.25"/>
  <cols>
    <col min="1" max="1" width="30.6640625" style="5" customWidth="1"/>
    <col min="2" max="2" width="12" style="5" bestFit="1" customWidth="1"/>
    <col min="3" max="3" width="5.1640625" style="6" customWidth="1"/>
    <col min="4" max="4" width="5.6640625" style="6" customWidth="1"/>
    <col min="5" max="5" width="6.1640625" style="6" customWidth="1"/>
    <col min="6" max="10" width="5" style="6" customWidth="1"/>
    <col min="11" max="11" width="5.33203125" style="6" customWidth="1"/>
    <col min="12" max="12" width="5" style="6" customWidth="1"/>
    <col min="13" max="13" width="7.1640625" style="5" bestFit="1" customWidth="1"/>
    <col min="14" max="14" width="2.5" style="5" customWidth="1"/>
    <col min="15" max="15" width="14.33203125" style="7" bestFit="1" customWidth="1"/>
    <col min="16" max="16" width="11" style="5" bestFit="1" customWidth="1"/>
    <col min="17" max="17" width="10.83203125" style="5"/>
    <col min="18" max="18" width="13" style="5" customWidth="1"/>
    <col min="19" max="19" width="14.5" style="5" customWidth="1"/>
    <col min="20" max="16384" width="10.83203125" style="5"/>
  </cols>
  <sheetData>
    <row r="2" spans="2:17" ht="31" x14ac:dyDescent="0.35">
      <c r="B2" s="21" t="s">
        <v>248</v>
      </c>
    </row>
    <row r="3" spans="2:17" ht="17" customHeight="1" x14ac:dyDescent="0.35">
      <c r="B3" s="21"/>
    </row>
    <row r="4" spans="2:17" x14ac:dyDescent="0.25">
      <c r="B4" s="8" t="s">
        <v>217</v>
      </c>
      <c r="C4" s="9" t="s">
        <v>216</v>
      </c>
      <c r="M4" s="6"/>
    </row>
    <row r="5" spans="2:17" x14ac:dyDescent="0.25">
      <c r="B5" s="8" t="s">
        <v>218</v>
      </c>
      <c r="C5" s="6" t="s">
        <v>12</v>
      </c>
      <c r="D5" s="6" t="s">
        <v>6</v>
      </c>
      <c r="E5" s="6" t="s">
        <v>91</v>
      </c>
      <c r="F5" s="6" t="s">
        <v>36</v>
      </c>
      <c r="G5" s="6" t="s">
        <v>18</v>
      </c>
      <c r="H5" s="6" t="s">
        <v>15</v>
      </c>
      <c r="I5" s="6" t="s">
        <v>64</v>
      </c>
      <c r="J5" s="6" t="s">
        <v>25</v>
      </c>
      <c r="K5" s="6" t="s">
        <v>9</v>
      </c>
      <c r="L5" s="6" t="s">
        <v>23</v>
      </c>
      <c r="M5" s="5" t="s">
        <v>219</v>
      </c>
      <c r="P5" s="14" t="s">
        <v>243</v>
      </c>
      <c r="Q5" s="14" t="s">
        <v>234</v>
      </c>
    </row>
    <row r="6" spans="2:17" x14ac:dyDescent="0.25">
      <c r="B6" s="10" t="s">
        <v>232</v>
      </c>
      <c r="C6" s="11">
        <v>10</v>
      </c>
      <c r="D6" s="11">
        <v>11</v>
      </c>
      <c r="E6" s="11">
        <v>4</v>
      </c>
      <c r="F6" s="11">
        <v>8</v>
      </c>
      <c r="G6" s="11">
        <v>12</v>
      </c>
      <c r="H6" s="11">
        <v>14</v>
      </c>
      <c r="I6" s="11">
        <v>12</v>
      </c>
      <c r="J6" s="11">
        <v>15</v>
      </c>
      <c r="K6" s="11">
        <v>11</v>
      </c>
      <c r="L6" s="11">
        <v>17</v>
      </c>
      <c r="M6" s="12">
        <v>114</v>
      </c>
      <c r="O6" s="17" t="str">
        <f>B6</f>
        <v>Complete</v>
      </c>
      <c r="P6" s="22">
        <f>GETPIVOTDATA("Renewal_Status",$B$4,"Renewal_Status",B6)/GETPIVOTDATA("Renewal_Status",$B$4)</f>
        <v>0.73076923076923073</v>
      </c>
      <c r="Q6" s="16">
        <v>1</v>
      </c>
    </row>
    <row r="7" spans="2:17" x14ac:dyDescent="0.25">
      <c r="B7" s="10" t="s">
        <v>215</v>
      </c>
      <c r="C7" s="11"/>
      <c r="D7" s="11"/>
      <c r="E7" s="11">
        <v>2</v>
      </c>
      <c r="F7" s="11">
        <v>2</v>
      </c>
      <c r="G7" s="11"/>
      <c r="H7" s="11"/>
      <c r="I7" s="11">
        <v>2</v>
      </c>
      <c r="J7" s="11">
        <v>1</v>
      </c>
      <c r="K7" s="11">
        <v>1</v>
      </c>
      <c r="L7" s="11">
        <v>1</v>
      </c>
      <c r="M7" s="12">
        <v>9</v>
      </c>
      <c r="O7" s="17" t="str">
        <f>B7</f>
        <v>Ineligible</v>
      </c>
      <c r="P7" s="22">
        <f>GETPIVOTDATA("Renewal_Status",$B$4,"Renewal_Status",B7)/GETPIVOTDATA("Renewal_Status",$B$4)</f>
        <v>5.7692307692307696E-2</v>
      </c>
      <c r="Q7" s="16">
        <v>0</v>
      </c>
    </row>
    <row r="8" spans="2:17" x14ac:dyDescent="0.25">
      <c r="B8" s="10" t="s">
        <v>233</v>
      </c>
      <c r="C8" s="11">
        <v>3</v>
      </c>
      <c r="D8" s="11"/>
      <c r="E8" s="11">
        <v>5</v>
      </c>
      <c r="F8" s="11"/>
      <c r="G8" s="11">
        <v>5</v>
      </c>
      <c r="H8" s="11">
        <v>1</v>
      </c>
      <c r="I8" s="11">
        <v>3</v>
      </c>
      <c r="J8" s="11"/>
      <c r="K8" s="11">
        <v>2</v>
      </c>
      <c r="L8" s="11">
        <v>2</v>
      </c>
      <c r="M8" s="12">
        <v>21</v>
      </c>
      <c r="O8" s="17" t="str">
        <f>B8</f>
        <v>Low</v>
      </c>
      <c r="P8" s="22">
        <f>GETPIVOTDATA("Renewal_Status",$B$4,"Renewal_Status",B8)/GETPIVOTDATA("Renewal_Status",$B$4)</f>
        <v>0.13461538461538461</v>
      </c>
      <c r="Q8" s="16">
        <v>0</v>
      </c>
    </row>
    <row r="9" spans="2:17" x14ac:dyDescent="0.25">
      <c r="B9" s="10" t="s">
        <v>242</v>
      </c>
      <c r="C9" s="11">
        <v>2</v>
      </c>
      <c r="D9" s="11">
        <v>2</v>
      </c>
      <c r="E9" s="11">
        <v>1</v>
      </c>
      <c r="F9" s="11">
        <v>2</v>
      </c>
      <c r="G9" s="11"/>
      <c r="H9" s="11">
        <v>2</v>
      </c>
      <c r="I9" s="11">
        <v>3</v>
      </c>
      <c r="J9" s="11"/>
      <c r="K9" s="11"/>
      <c r="L9" s="11"/>
      <c r="M9" s="12">
        <v>12</v>
      </c>
      <c r="O9" s="17" t="str">
        <f>B9</f>
        <v>No renewal</v>
      </c>
      <c r="P9" s="22">
        <f>GETPIVOTDATA("Renewal_Status",$B$4,"Renewal_Status",B9)/GETPIVOTDATA("Renewal_Status",$B$4)</f>
        <v>7.6923076923076927E-2</v>
      </c>
      <c r="Q9" s="16">
        <v>0</v>
      </c>
    </row>
    <row r="10" spans="2:17" x14ac:dyDescent="0.25">
      <c r="B10" s="10" t="s">
        <v>219</v>
      </c>
      <c r="C10" s="11">
        <v>15</v>
      </c>
      <c r="D10" s="11">
        <v>13</v>
      </c>
      <c r="E10" s="11">
        <v>12</v>
      </c>
      <c r="F10" s="11">
        <v>12</v>
      </c>
      <c r="G10" s="11">
        <v>17</v>
      </c>
      <c r="H10" s="11">
        <v>17</v>
      </c>
      <c r="I10" s="11">
        <v>20</v>
      </c>
      <c r="J10" s="11">
        <v>16</v>
      </c>
      <c r="K10" s="11">
        <v>14</v>
      </c>
      <c r="L10" s="11">
        <v>20</v>
      </c>
      <c r="M10" s="12">
        <v>156</v>
      </c>
      <c r="O10" s="17"/>
      <c r="P10" s="20"/>
      <c r="Q10" s="17"/>
    </row>
    <row r="11" spans="2:17" x14ac:dyDescent="0.25">
      <c r="O11" s="17" t="s">
        <v>220</v>
      </c>
      <c r="P11" s="20">
        <f>P6-P9</f>
        <v>0.65384615384615374</v>
      </c>
      <c r="Q11" s="16">
        <v>1</v>
      </c>
    </row>
    <row r="12" spans="2:17" x14ac:dyDescent="0.25">
      <c r="C12" s="13" t="s">
        <v>12</v>
      </c>
      <c r="D12" s="13" t="s">
        <v>6</v>
      </c>
      <c r="E12" s="13" t="s">
        <v>91</v>
      </c>
      <c r="F12" s="13" t="s">
        <v>36</v>
      </c>
      <c r="G12" s="13" t="s">
        <v>18</v>
      </c>
      <c r="H12" s="13" t="s">
        <v>15</v>
      </c>
      <c r="I12" s="13" t="s">
        <v>64</v>
      </c>
      <c r="J12" s="13" t="s">
        <v>25</v>
      </c>
      <c r="K12" s="13" t="s">
        <v>9</v>
      </c>
      <c r="L12" s="13" t="s">
        <v>23</v>
      </c>
      <c r="O12" s="17" t="s">
        <v>244</v>
      </c>
      <c r="P12" s="20">
        <f>SUM(P7:P8)</f>
        <v>0.19230769230769229</v>
      </c>
      <c r="Q12" s="16">
        <v>0</v>
      </c>
    </row>
    <row r="13" spans="2:17" x14ac:dyDescent="0.25">
      <c r="B13" s="6" t="str">
        <f>B6</f>
        <v>Complete</v>
      </c>
      <c r="C13" s="15">
        <f>GETPIVOTDATA("Renewal_Status",$B$4,"Division","A","Renewal_Status",B13)/GETPIVOTDATA("Renewal_Status",$B$4,"Division","A")</f>
        <v>0.66666666666666663</v>
      </c>
      <c r="D13" s="15">
        <f>GETPIVOTDATA("Renewal_Status",$B$4,"Division","B","Renewal_Status",B13)/GETPIVOTDATA("Renewal_Status",$B$4,"Division","B")</f>
        <v>0.84615384615384615</v>
      </c>
      <c r="E13" s="15">
        <f>GETPIVOTDATA("Renewal_Status",$B$4,"Division","C","Renewal_Status",B13)/GETPIVOTDATA("Renewal_Status",$B$4,"Division","C")</f>
        <v>0.33333333333333331</v>
      </c>
      <c r="F13" s="15">
        <f>GETPIVOTDATA("Renewal_Status",$B$4,"Division","D","Renewal_Status",B13)/GETPIVOTDATA("Renewal_Status",$B$4,"Division","D")</f>
        <v>0.66666666666666663</v>
      </c>
      <c r="G13" s="15">
        <f>GETPIVOTDATA("Renewal_Status",$B$4,"Division","E","Renewal_Status",B13)/GETPIVOTDATA("Renewal_Status",$B$4,"Division","E")</f>
        <v>0.70588235294117652</v>
      </c>
      <c r="H13" s="15">
        <f>GETPIVOTDATA("Renewal_Status",$B$4,"Division","F","Renewal_Status",B13)/GETPIVOTDATA("Renewal_Status",$B$4,"Division","F")</f>
        <v>0.82352941176470584</v>
      </c>
      <c r="I13" s="15">
        <f>GETPIVOTDATA("Renewal_Status",$B$4,"Division","G","Renewal_Status",B13)/GETPIVOTDATA("Renewal_Status",$B$4,"Division","G")</f>
        <v>0.6</v>
      </c>
      <c r="J13" s="15">
        <f>GETPIVOTDATA("Renewal_Status",$B$4,"Division","H","Renewal_Status",B13)/GETPIVOTDATA("Renewal_Status",$B$4,"Division","H")</f>
        <v>0.9375</v>
      </c>
      <c r="K13" s="15">
        <f>GETPIVOTDATA("Renewal_Status",$B$4,"Division","I","Renewal_Status",B13)/GETPIVOTDATA("Renewal_Status",$B$4,"Division","I")</f>
        <v>0.7857142857142857</v>
      </c>
      <c r="L13" s="15">
        <f>GETPIVOTDATA("Renewal_Status",$B$4,"Division","J","Renewal_Status",B13)/GETPIVOTDATA("Renewal_Status",$B$4,"Division","J")</f>
        <v>0.85</v>
      </c>
    </row>
    <row r="14" spans="2:17" x14ac:dyDescent="0.25">
      <c r="B14" s="6" t="s">
        <v>215</v>
      </c>
      <c r="C14" s="15">
        <f t="shared" ref="C14:C16" si="0">GETPIVOTDATA("Renewal_Status",$B$4,"Division","A","Renewal_Status",B14)/GETPIVOTDATA("Renewal_Status",$B$4,"Division","A")</f>
        <v>0</v>
      </c>
      <c r="D14" s="15">
        <f>GETPIVOTDATA("Renewal_Status",$B$4,"Division","B","Renewal_Status",B14)/GETPIVOTDATA("Renewal_Status",$B$4,"Division","B")</f>
        <v>0</v>
      </c>
      <c r="E14" s="15">
        <f t="shared" ref="E14:E16" si="1">GETPIVOTDATA("Renewal_Status",$B$4,"Division","C","Renewal_Status",B14)/GETPIVOTDATA("Renewal_Status",$B$4,"Division","C")</f>
        <v>0.16666666666666666</v>
      </c>
      <c r="F14" s="15">
        <f t="shared" ref="F14:F16" si="2">GETPIVOTDATA("Renewal_Status",$B$4,"Division","D","Renewal_Status",B14)/GETPIVOTDATA("Renewal_Status",$B$4,"Division","D")</f>
        <v>0.16666666666666666</v>
      </c>
      <c r="G14" s="15">
        <f t="shared" ref="G14:G16" si="3">GETPIVOTDATA("Renewal_Status",$B$4,"Division","E","Renewal_Status",B14)/GETPIVOTDATA("Renewal_Status",$B$4,"Division","E")</f>
        <v>0</v>
      </c>
      <c r="H14" s="15">
        <f t="shared" ref="H14:H16" si="4">GETPIVOTDATA("Renewal_Status",$B$4,"Division","F","Renewal_Status",B14)/GETPIVOTDATA("Renewal_Status",$B$4,"Division","F")</f>
        <v>0</v>
      </c>
      <c r="I14" s="15">
        <f t="shared" ref="I14:I16" si="5">GETPIVOTDATA("Renewal_Status",$B$4,"Division","G","Renewal_Status",B14)/GETPIVOTDATA("Renewal_Status",$B$4,"Division","G")</f>
        <v>0.1</v>
      </c>
      <c r="J14" s="15">
        <f t="shared" ref="J14:J16" si="6">GETPIVOTDATA("Renewal_Status",$B$4,"Division","H","Renewal_Status",B14)/GETPIVOTDATA("Renewal_Status",$B$4,"Division","H")</f>
        <v>6.25E-2</v>
      </c>
      <c r="K14" s="15">
        <f t="shared" ref="K14:K16" si="7">GETPIVOTDATA("Renewal_Status",$B$4,"Division","I","Renewal_Status",B14)/GETPIVOTDATA("Renewal_Status",$B$4,"Division","I")</f>
        <v>7.1428571428571425E-2</v>
      </c>
      <c r="L14" s="15">
        <f t="shared" ref="L14:L16" si="8">GETPIVOTDATA("Renewal_Status",$B$4,"Division","J","Renewal_Status",B14)/GETPIVOTDATA("Renewal_Status",$B$4,"Division","J")</f>
        <v>0.05</v>
      </c>
    </row>
    <row r="15" spans="2:17" x14ac:dyDescent="0.25">
      <c r="B15" s="6" t="str">
        <f>B8</f>
        <v>Low</v>
      </c>
      <c r="C15" s="15">
        <f t="shared" si="0"/>
        <v>0.2</v>
      </c>
      <c r="D15" s="15">
        <f>GETPIVOTDATA("Renewal_Status",$B$4,"Division","B","Renewal_Status",B15)/GETPIVOTDATA("Renewal_Status",$B$4,"Division","B")</f>
        <v>0</v>
      </c>
      <c r="E15" s="15">
        <f t="shared" si="1"/>
        <v>0.41666666666666669</v>
      </c>
      <c r="F15" s="15">
        <f t="shared" si="2"/>
        <v>0</v>
      </c>
      <c r="G15" s="15">
        <f t="shared" si="3"/>
        <v>0.29411764705882354</v>
      </c>
      <c r="H15" s="15">
        <f t="shared" si="4"/>
        <v>5.8823529411764705E-2</v>
      </c>
      <c r="I15" s="15">
        <f t="shared" si="5"/>
        <v>0.15</v>
      </c>
      <c r="J15" s="15">
        <f t="shared" si="6"/>
        <v>0</v>
      </c>
      <c r="K15" s="15">
        <f t="shared" si="7"/>
        <v>0.14285714285714285</v>
      </c>
      <c r="L15" s="15">
        <f t="shared" si="8"/>
        <v>0.1</v>
      </c>
    </row>
    <row r="16" spans="2:17" x14ac:dyDescent="0.25">
      <c r="B16" s="6" t="str">
        <f>B9</f>
        <v>No renewal</v>
      </c>
      <c r="C16" s="15">
        <f t="shared" si="0"/>
        <v>0.13333333333333333</v>
      </c>
      <c r="D16" s="15">
        <f>GETPIVOTDATA("Renewal_Status",$B$4,"Division","B","Renewal_Status",B16)/GETPIVOTDATA("Renewal_Status",$B$4,"Division","B")</f>
        <v>0.15384615384615385</v>
      </c>
      <c r="E16" s="15">
        <f t="shared" si="1"/>
        <v>8.3333333333333329E-2</v>
      </c>
      <c r="F16" s="15">
        <f t="shared" si="2"/>
        <v>0.16666666666666666</v>
      </c>
      <c r="G16" s="15">
        <f t="shared" si="3"/>
        <v>0</v>
      </c>
      <c r="H16" s="15">
        <f t="shared" si="4"/>
        <v>0.11764705882352941</v>
      </c>
      <c r="I16" s="15">
        <f t="shared" si="5"/>
        <v>0.15</v>
      </c>
      <c r="J16" s="15">
        <f t="shared" si="6"/>
        <v>0</v>
      </c>
      <c r="K16" s="15">
        <f t="shared" si="7"/>
        <v>0</v>
      </c>
      <c r="L16" s="15">
        <f t="shared" si="8"/>
        <v>0</v>
      </c>
    </row>
    <row r="17" spans="1:12" x14ac:dyDescent="0.25">
      <c r="C17" s="13" t="s">
        <v>12</v>
      </c>
      <c r="D17" s="13" t="s">
        <v>6</v>
      </c>
      <c r="E17" s="13" t="s">
        <v>91</v>
      </c>
      <c r="F17" s="13" t="s">
        <v>36</v>
      </c>
      <c r="G17" s="13" t="s">
        <v>18</v>
      </c>
      <c r="H17" s="13" t="s">
        <v>15</v>
      </c>
      <c r="I17" s="13" t="s">
        <v>64</v>
      </c>
      <c r="J17" s="13" t="s">
        <v>25</v>
      </c>
      <c r="K17" s="13" t="s">
        <v>9</v>
      </c>
      <c r="L17" s="13" t="s">
        <v>23</v>
      </c>
    </row>
    <row r="18" spans="1:12" x14ac:dyDescent="0.25">
      <c r="B18" s="6" t="s">
        <v>240</v>
      </c>
      <c r="C18" s="18">
        <f>C13-C16</f>
        <v>0.53333333333333333</v>
      </c>
      <c r="D18" s="18">
        <f t="shared" ref="D18:L18" si="9">D13-D16</f>
        <v>0.69230769230769229</v>
      </c>
      <c r="E18" s="18">
        <f t="shared" si="9"/>
        <v>0.25</v>
      </c>
      <c r="F18" s="18">
        <f t="shared" si="9"/>
        <v>0.5</v>
      </c>
      <c r="G18" s="18">
        <f t="shared" si="9"/>
        <v>0.70588235294117652</v>
      </c>
      <c r="H18" s="18">
        <f t="shared" si="9"/>
        <v>0.70588235294117641</v>
      </c>
      <c r="I18" s="18">
        <f t="shared" si="9"/>
        <v>0.44999999999999996</v>
      </c>
      <c r="J18" s="18">
        <f t="shared" si="9"/>
        <v>0.9375</v>
      </c>
      <c r="K18" s="18">
        <f t="shared" si="9"/>
        <v>0.7857142857142857</v>
      </c>
      <c r="L18" s="18">
        <f t="shared" si="9"/>
        <v>0.85</v>
      </c>
    </row>
    <row r="19" spans="1:12" x14ac:dyDescent="0.25">
      <c r="B19" s="6" t="s">
        <v>241</v>
      </c>
      <c r="C19" s="18">
        <f>C14+C15</f>
        <v>0.2</v>
      </c>
      <c r="D19" s="18">
        <f t="shared" ref="D19:L19" si="10">D14+D15</f>
        <v>0</v>
      </c>
      <c r="E19" s="18">
        <f t="shared" si="10"/>
        <v>0.58333333333333337</v>
      </c>
      <c r="F19" s="18">
        <f t="shared" si="10"/>
        <v>0.16666666666666666</v>
      </c>
      <c r="G19" s="18">
        <f t="shared" si="10"/>
        <v>0.29411764705882354</v>
      </c>
      <c r="H19" s="18">
        <f t="shared" si="10"/>
        <v>5.8823529411764705E-2</v>
      </c>
      <c r="I19" s="18">
        <f t="shared" si="10"/>
        <v>0.25</v>
      </c>
      <c r="J19" s="18">
        <f t="shared" si="10"/>
        <v>6.25E-2</v>
      </c>
      <c r="K19" s="18">
        <f t="shared" si="10"/>
        <v>0.21428571428571427</v>
      </c>
      <c r="L19" s="18">
        <f t="shared" si="10"/>
        <v>0.15000000000000002</v>
      </c>
    </row>
    <row r="21" spans="1:12" x14ac:dyDescent="0.25">
      <c r="C21" s="19" t="s">
        <v>245</v>
      </c>
      <c r="H21" s="5"/>
      <c r="I21" s="19" t="s">
        <v>224</v>
      </c>
    </row>
    <row r="22" spans="1:12" x14ac:dyDescent="0.25">
      <c r="B22" s="6" t="s">
        <v>222</v>
      </c>
      <c r="C22" s="18">
        <f>J18</f>
        <v>0.9375</v>
      </c>
      <c r="H22" s="6" t="s">
        <v>225</v>
      </c>
      <c r="I22" s="18">
        <f>E19</f>
        <v>0.58333333333333337</v>
      </c>
    </row>
    <row r="23" spans="1:12" x14ac:dyDescent="0.25">
      <c r="B23" s="6" t="s">
        <v>223</v>
      </c>
      <c r="C23" s="18">
        <f>L18</f>
        <v>0.85</v>
      </c>
      <c r="H23" s="6" t="s">
        <v>221</v>
      </c>
      <c r="I23" s="18">
        <f>G19</f>
        <v>0.29411764705882354</v>
      </c>
    </row>
    <row r="24" spans="1:12" x14ac:dyDescent="0.25">
      <c r="B24" s="6" t="s">
        <v>227</v>
      </c>
      <c r="C24" s="18">
        <f>K18</f>
        <v>0.7857142857142857</v>
      </c>
      <c r="H24" s="6" t="s">
        <v>229</v>
      </c>
      <c r="I24" s="18">
        <f>I19</f>
        <v>0.25</v>
      </c>
    </row>
    <row r="25" spans="1:12" x14ac:dyDescent="0.25">
      <c r="B25" s="6" t="s">
        <v>221</v>
      </c>
      <c r="C25" s="18">
        <f>G18</f>
        <v>0.70588235294117652</v>
      </c>
      <c r="H25" s="6" t="s">
        <v>227</v>
      </c>
      <c r="I25" s="18">
        <f>K19</f>
        <v>0.21428571428571427</v>
      </c>
    </row>
    <row r="26" spans="1:12" x14ac:dyDescent="0.25">
      <c r="B26" s="6" t="s">
        <v>231</v>
      </c>
      <c r="C26" s="18">
        <f>H18</f>
        <v>0.70588235294117641</v>
      </c>
      <c r="H26" s="6" t="s">
        <v>228</v>
      </c>
      <c r="I26" s="18">
        <f>C19</f>
        <v>0.2</v>
      </c>
    </row>
    <row r="27" spans="1:12" x14ac:dyDescent="0.25">
      <c r="B27" s="6" t="s">
        <v>226</v>
      </c>
      <c r="C27" s="18">
        <f>D18</f>
        <v>0.69230769230769229</v>
      </c>
      <c r="H27" s="6" t="s">
        <v>230</v>
      </c>
      <c r="I27" s="18">
        <f>F19</f>
        <v>0.16666666666666666</v>
      </c>
    </row>
    <row r="28" spans="1:12" x14ac:dyDescent="0.25">
      <c r="B28" s="6" t="s">
        <v>228</v>
      </c>
      <c r="C28" s="18">
        <f>C18</f>
        <v>0.53333333333333333</v>
      </c>
      <c r="H28" s="6" t="s">
        <v>223</v>
      </c>
      <c r="I28" s="18">
        <f>L19</f>
        <v>0.15000000000000002</v>
      </c>
    </row>
    <row r="29" spans="1:12" x14ac:dyDescent="0.25">
      <c r="B29" s="6" t="s">
        <v>230</v>
      </c>
      <c r="C29" s="18">
        <f>F18</f>
        <v>0.5</v>
      </c>
      <c r="H29" s="6" t="s">
        <v>231</v>
      </c>
      <c r="I29" s="18">
        <f>H19</f>
        <v>5.8823529411764705E-2</v>
      </c>
    </row>
    <row r="30" spans="1:12" x14ac:dyDescent="0.25">
      <c r="B30" s="6" t="s">
        <v>229</v>
      </c>
      <c r="C30" s="18">
        <f>I18</f>
        <v>0.44999999999999996</v>
      </c>
      <c r="H30" s="6" t="s">
        <v>222</v>
      </c>
      <c r="I30" s="18">
        <f>J19</f>
        <v>6.25E-2</v>
      </c>
    </row>
    <row r="31" spans="1:12" x14ac:dyDescent="0.25">
      <c r="B31" s="5" t="s">
        <v>225</v>
      </c>
      <c r="C31" s="20">
        <f>E18</f>
        <v>0.25</v>
      </c>
      <c r="H31" s="6" t="s">
        <v>226</v>
      </c>
      <c r="I31" s="18">
        <f>D19</f>
        <v>0</v>
      </c>
    </row>
    <row r="32" spans="1:12" x14ac:dyDescent="0.25">
      <c r="A32" s="6"/>
    </row>
    <row r="33" spans="1:3" x14ac:dyDescent="0.25">
      <c r="A33" s="6"/>
    </row>
    <row r="34" spans="1:3" x14ac:dyDescent="0.25">
      <c r="A34" s="6"/>
    </row>
    <row r="35" spans="1:3" x14ac:dyDescent="0.25">
      <c r="A35" s="6"/>
    </row>
    <row r="36" spans="1:3" x14ac:dyDescent="0.25">
      <c r="A36" s="6"/>
    </row>
    <row r="37" spans="1:3" x14ac:dyDescent="0.25">
      <c r="A37" s="6"/>
    </row>
    <row r="38" spans="1:3" x14ac:dyDescent="0.25">
      <c r="A38" s="6"/>
    </row>
    <row r="39" spans="1:3" x14ac:dyDescent="0.25">
      <c r="A39" s="6"/>
      <c r="C39" s="5"/>
    </row>
    <row r="40" spans="1:3" x14ac:dyDescent="0.25">
      <c r="A40" s="6"/>
      <c r="C40" s="5"/>
    </row>
    <row r="41" spans="1:3" x14ac:dyDescent="0.25">
      <c r="A41" s="6"/>
      <c r="C41" s="5"/>
    </row>
    <row r="42" spans="1:3" x14ac:dyDescent="0.25">
      <c r="A42" s="6"/>
      <c r="C42" s="5"/>
    </row>
    <row r="43" spans="1:3" x14ac:dyDescent="0.25">
      <c r="A43" s="6"/>
      <c r="C43" s="5"/>
    </row>
    <row r="44" spans="1:3" x14ac:dyDescent="0.25">
      <c r="A44" s="6"/>
      <c r="C44" s="5"/>
    </row>
    <row r="45" spans="1:3" x14ac:dyDescent="0.25">
      <c r="A45" s="6"/>
      <c r="C45" s="5"/>
    </row>
    <row r="46" spans="1:3" x14ac:dyDescent="0.25">
      <c r="A46" s="6"/>
    </row>
  </sheetData>
  <conditionalFormatting sqref="C13:L13">
    <cfRule type="colorScale" priority="21">
      <colorScale>
        <cfvo type="min"/>
        <cfvo type="percentile" val="50"/>
        <cfvo type="max"/>
        <color rgb="FFFFEF9C"/>
        <color theme="9" tint="0.79998168889431442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:L14">
    <cfRule type="colorScale" priority="22">
      <colorScale>
        <cfvo type="min"/>
        <cfvo type="percentile" val="50"/>
        <cfvo type="max"/>
        <color rgb="FFFFEF9C"/>
        <color theme="9" tint="0.79998168889431442"/>
        <color rgb="FF63BE7B"/>
      </colorScale>
    </cfRule>
  </conditionalFormatting>
  <conditionalFormatting sqref="C15:L15">
    <cfRule type="colorScale" priority="20">
      <colorScale>
        <cfvo type="min"/>
        <cfvo type="percentile" val="50"/>
        <cfvo type="max"/>
        <color rgb="FFFFEF9C"/>
        <color theme="9" tint="0.79998168889431442"/>
        <color rgb="FF63BE7B"/>
      </colorScale>
    </cfRule>
  </conditionalFormatting>
  <conditionalFormatting sqref="C16:L16">
    <cfRule type="colorScale" priority="17">
      <colorScale>
        <cfvo type="min"/>
        <cfvo type="percentile" val="50"/>
        <cfvo type="max"/>
        <color theme="9" tint="0.79998168889431442"/>
        <color rgb="FFFFFF00"/>
        <color rgb="FFFFC000"/>
      </colorScale>
    </cfRule>
  </conditionalFormatting>
  <conditionalFormatting sqref="S13">
    <cfRule type="colorScale" priority="18">
      <colorScale>
        <cfvo type="min"/>
        <cfvo type="max"/>
        <color rgb="FFFCFCFF"/>
        <color rgb="FFF8696B"/>
      </colorScale>
    </cfRule>
  </conditionalFormatting>
  <conditionalFormatting sqref="C18:L18">
    <cfRule type="colorScale" priority="15">
      <colorScale>
        <cfvo type="min"/>
        <cfvo type="percentile" val="50"/>
        <cfvo type="max"/>
        <color rgb="FFFFC000"/>
        <color theme="9" tint="0.79998168889431442"/>
        <color rgb="FF63BE7B"/>
      </colorScale>
    </cfRule>
  </conditionalFormatting>
  <conditionalFormatting sqref="C19:L19">
    <cfRule type="colorScale" priority="14">
      <colorScale>
        <cfvo type="min"/>
        <cfvo type="max"/>
        <color rgb="FFFFEF9C"/>
        <color rgb="FF63BE7B"/>
      </colorScale>
    </cfRule>
  </conditionalFormatting>
  <conditionalFormatting pivot="1" sqref="C7:L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7:L9">
    <cfRule type="colorScale" priority="8">
      <colorScale>
        <cfvo type="min"/>
        <cfvo type="max"/>
        <color rgb="FFFCFCFF"/>
        <color rgb="FFF8696B"/>
      </colorScale>
    </cfRule>
  </conditionalFormatting>
  <conditionalFormatting sqref="C22:C23 C27 C25">
    <cfRule type="colorScale" priority="40">
      <colorScale>
        <cfvo type="min"/>
        <cfvo type="max"/>
        <color rgb="FFFCFCFF"/>
        <color rgb="FF63BE7B"/>
      </colorScale>
    </cfRule>
  </conditionalFormatting>
  <conditionalFormatting sqref="C22:C30">
    <cfRule type="colorScale" priority="41">
      <colorScale>
        <cfvo type="min"/>
        <cfvo type="max"/>
        <color rgb="FFFFEF9C"/>
        <color rgb="FF63BE7B"/>
      </colorScale>
    </cfRule>
  </conditionalFormatting>
  <conditionalFormatting sqref="C22:C31">
    <cfRule type="colorScale" priority="2">
      <colorScale>
        <cfvo type="min"/>
        <cfvo type="max"/>
        <color rgb="FFFFEF9C"/>
        <color rgb="FF63BE7B"/>
      </colorScale>
    </cfRule>
  </conditionalFormatting>
  <conditionalFormatting sqref="I22:I31">
    <cfRule type="colorScale" priority="1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72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2A5B1-EEFC-224C-A891-9F381E2D58AD}">
  <dimension ref="A1:F17"/>
  <sheetViews>
    <sheetView workbookViewId="0">
      <selection activeCell="E1" sqref="E1:E1048576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32.1640625" bestFit="1" customWidth="1"/>
    <col min="6" max="6" width="18.16406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6326</v>
      </c>
      <c r="B2" s="3" t="s">
        <v>12</v>
      </c>
      <c r="C2" s="3">
        <v>14</v>
      </c>
      <c r="D2" s="3" t="s">
        <v>242</v>
      </c>
      <c r="E2" t="s">
        <v>184</v>
      </c>
      <c r="F2" t="s">
        <v>14</v>
      </c>
    </row>
    <row r="3" spans="1:6" x14ac:dyDescent="0.2">
      <c r="A3">
        <v>3842</v>
      </c>
      <c r="B3" s="3" t="s">
        <v>12</v>
      </c>
      <c r="C3" s="3">
        <v>14</v>
      </c>
      <c r="D3" s="3" t="s">
        <v>242</v>
      </c>
      <c r="E3" t="s">
        <v>210</v>
      </c>
      <c r="F3" t="s">
        <v>14</v>
      </c>
    </row>
    <row r="4" spans="1:6" x14ac:dyDescent="0.2">
      <c r="A4">
        <v>646938</v>
      </c>
      <c r="B4" s="3" t="s">
        <v>6</v>
      </c>
      <c r="C4" s="3">
        <v>23</v>
      </c>
      <c r="D4" s="3" t="s">
        <v>242</v>
      </c>
      <c r="E4" t="s">
        <v>196</v>
      </c>
      <c r="F4" t="s">
        <v>197</v>
      </c>
    </row>
    <row r="5" spans="1:6" x14ac:dyDescent="0.2">
      <c r="A5">
        <v>7166965</v>
      </c>
      <c r="B5" s="3" t="s">
        <v>6</v>
      </c>
      <c r="C5" s="3">
        <v>24</v>
      </c>
      <c r="D5" s="3" t="s">
        <v>242</v>
      </c>
      <c r="E5" t="s">
        <v>154</v>
      </c>
      <c r="F5" t="s">
        <v>14</v>
      </c>
    </row>
    <row r="6" spans="1:6" x14ac:dyDescent="0.2">
      <c r="A6">
        <v>9778</v>
      </c>
      <c r="B6" s="3" t="s">
        <v>91</v>
      </c>
      <c r="C6" s="3">
        <v>33</v>
      </c>
      <c r="D6" s="3" t="s">
        <v>242</v>
      </c>
      <c r="E6" t="s">
        <v>200</v>
      </c>
      <c r="F6" t="s">
        <v>199</v>
      </c>
    </row>
    <row r="7" spans="1:6" x14ac:dyDescent="0.2">
      <c r="A7">
        <v>1247772</v>
      </c>
      <c r="B7" s="3" t="s">
        <v>36</v>
      </c>
      <c r="C7" s="3">
        <v>42</v>
      </c>
      <c r="D7" s="3" t="s">
        <v>242</v>
      </c>
      <c r="E7" t="s">
        <v>175</v>
      </c>
      <c r="F7" t="s">
        <v>45</v>
      </c>
    </row>
    <row r="8" spans="1:6" x14ac:dyDescent="0.2">
      <c r="A8">
        <v>6938</v>
      </c>
      <c r="B8" s="3" t="s">
        <v>36</v>
      </c>
      <c r="C8" s="3">
        <v>43</v>
      </c>
      <c r="D8" s="3" t="s">
        <v>242</v>
      </c>
      <c r="E8" t="s">
        <v>181</v>
      </c>
      <c r="F8" t="s">
        <v>41</v>
      </c>
    </row>
    <row r="9" spans="1:6" x14ac:dyDescent="0.2">
      <c r="A9">
        <v>7538467</v>
      </c>
      <c r="B9" s="3" t="s">
        <v>15</v>
      </c>
      <c r="C9" s="3">
        <v>63</v>
      </c>
      <c r="D9" s="3" t="s">
        <v>242</v>
      </c>
      <c r="E9" t="s">
        <v>155</v>
      </c>
      <c r="F9" t="s">
        <v>156</v>
      </c>
    </row>
    <row r="10" spans="1:6" x14ac:dyDescent="0.2">
      <c r="A10">
        <v>1323242</v>
      </c>
      <c r="B10" s="3" t="s">
        <v>15</v>
      </c>
      <c r="C10" s="3">
        <v>63</v>
      </c>
      <c r="D10" s="3" t="s">
        <v>242</v>
      </c>
      <c r="E10" t="s">
        <v>158</v>
      </c>
      <c r="F10" t="s">
        <v>17</v>
      </c>
    </row>
    <row r="11" spans="1:6" x14ac:dyDescent="0.2">
      <c r="A11">
        <v>7259249</v>
      </c>
      <c r="B11" s="3" t="s">
        <v>64</v>
      </c>
      <c r="C11" s="3">
        <v>73</v>
      </c>
      <c r="D11" s="3" t="s">
        <v>242</v>
      </c>
      <c r="E11" t="s">
        <v>173</v>
      </c>
      <c r="F11" t="s">
        <v>20</v>
      </c>
    </row>
    <row r="12" spans="1:6" x14ac:dyDescent="0.2">
      <c r="A12">
        <v>1735</v>
      </c>
      <c r="B12" s="3" t="s">
        <v>64</v>
      </c>
      <c r="C12" s="3">
        <v>73</v>
      </c>
      <c r="D12" s="3" t="s">
        <v>242</v>
      </c>
      <c r="E12" t="s">
        <v>206</v>
      </c>
      <c r="F12" t="s">
        <v>183</v>
      </c>
    </row>
    <row r="13" spans="1:6" x14ac:dyDescent="0.2">
      <c r="A13">
        <v>5251716</v>
      </c>
      <c r="B13" s="3" t="s">
        <v>64</v>
      </c>
      <c r="C13" s="3">
        <v>74</v>
      </c>
      <c r="D13" s="3" t="s">
        <v>242</v>
      </c>
      <c r="E13" t="s">
        <v>162</v>
      </c>
      <c r="F13" t="s">
        <v>20</v>
      </c>
    </row>
    <row r="15" spans="1:6" x14ac:dyDescent="0.2">
      <c r="A15" t="s">
        <v>235</v>
      </c>
    </row>
    <row r="17" spans="1:1" x14ac:dyDescent="0.2">
      <c r="A17" t="s">
        <v>238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0A64-9833-AD40-A24E-A6DAFD496EA2}">
  <dimension ref="A1:F26"/>
  <sheetViews>
    <sheetView workbookViewId="0">
      <selection activeCell="E1" sqref="E1:E1048576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36" bestFit="1" customWidth="1"/>
    <col min="6" max="6" width="15.832031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1530887</v>
      </c>
      <c r="B2" s="3" t="s">
        <v>12</v>
      </c>
      <c r="C2" s="3">
        <v>13</v>
      </c>
      <c r="D2" s="3" t="s">
        <v>233</v>
      </c>
      <c r="E2" t="s">
        <v>176</v>
      </c>
      <c r="F2" t="s">
        <v>177</v>
      </c>
    </row>
    <row r="3" spans="1:6" x14ac:dyDescent="0.2">
      <c r="A3">
        <v>736891</v>
      </c>
      <c r="B3" s="3" t="s">
        <v>12</v>
      </c>
      <c r="C3" s="3">
        <v>12</v>
      </c>
      <c r="D3" s="3" t="s">
        <v>233</v>
      </c>
      <c r="E3" t="s">
        <v>149</v>
      </c>
      <c r="F3" t="s">
        <v>14</v>
      </c>
    </row>
    <row r="4" spans="1:6" x14ac:dyDescent="0.2">
      <c r="A4">
        <v>3598503</v>
      </c>
      <c r="B4" s="3" t="s">
        <v>12</v>
      </c>
      <c r="C4" s="3">
        <v>14</v>
      </c>
      <c r="D4" s="3" t="s">
        <v>233</v>
      </c>
      <c r="E4" t="s">
        <v>88</v>
      </c>
      <c r="F4" t="s">
        <v>14</v>
      </c>
    </row>
    <row r="5" spans="1:6" x14ac:dyDescent="0.2">
      <c r="A5">
        <v>662</v>
      </c>
      <c r="B5" s="3" t="s">
        <v>91</v>
      </c>
      <c r="C5" s="3">
        <v>31</v>
      </c>
      <c r="D5" s="3" t="s">
        <v>233</v>
      </c>
      <c r="E5" t="s">
        <v>136</v>
      </c>
      <c r="F5" t="s">
        <v>122</v>
      </c>
    </row>
    <row r="6" spans="1:6" x14ac:dyDescent="0.2">
      <c r="A6">
        <v>1449</v>
      </c>
      <c r="B6" s="3" t="s">
        <v>91</v>
      </c>
      <c r="C6" s="3">
        <v>32</v>
      </c>
      <c r="D6" s="3" t="s">
        <v>233</v>
      </c>
      <c r="E6" t="s">
        <v>168</v>
      </c>
      <c r="F6" t="s">
        <v>169</v>
      </c>
    </row>
    <row r="7" spans="1:6" x14ac:dyDescent="0.2">
      <c r="A7">
        <v>299</v>
      </c>
      <c r="B7" s="3" t="s">
        <v>91</v>
      </c>
      <c r="C7" s="3">
        <v>31</v>
      </c>
      <c r="D7" s="3" t="s">
        <v>233</v>
      </c>
      <c r="E7" t="s">
        <v>166</v>
      </c>
      <c r="F7" t="s">
        <v>167</v>
      </c>
    </row>
    <row r="8" spans="1:6" x14ac:dyDescent="0.2">
      <c r="A8">
        <v>9819</v>
      </c>
      <c r="B8" s="3" t="s">
        <v>91</v>
      </c>
      <c r="C8" s="3">
        <v>31</v>
      </c>
      <c r="D8" s="3" t="s">
        <v>233</v>
      </c>
      <c r="E8" t="s">
        <v>201</v>
      </c>
      <c r="F8" t="s">
        <v>247</v>
      </c>
    </row>
    <row r="9" spans="1:6" x14ac:dyDescent="0.2">
      <c r="A9">
        <v>3056202</v>
      </c>
      <c r="B9" s="3" t="s">
        <v>91</v>
      </c>
      <c r="C9" s="3">
        <v>33</v>
      </c>
      <c r="D9" s="3" t="s">
        <v>233</v>
      </c>
      <c r="E9" t="s">
        <v>92</v>
      </c>
      <c r="F9" t="s">
        <v>93</v>
      </c>
    </row>
    <row r="10" spans="1:6" x14ac:dyDescent="0.2">
      <c r="A10">
        <v>2470475</v>
      </c>
      <c r="B10" s="3" t="s">
        <v>18</v>
      </c>
      <c r="C10" s="3">
        <v>54</v>
      </c>
      <c r="D10" s="3" t="s">
        <v>233</v>
      </c>
      <c r="E10" t="s">
        <v>139</v>
      </c>
      <c r="F10" t="s">
        <v>20</v>
      </c>
    </row>
    <row r="11" spans="1:6" x14ac:dyDescent="0.2">
      <c r="A11">
        <v>999</v>
      </c>
      <c r="B11" s="3" t="s">
        <v>18</v>
      </c>
      <c r="C11" s="3">
        <v>53</v>
      </c>
      <c r="D11" s="3" t="s">
        <v>233</v>
      </c>
      <c r="E11" t="s">
        <v>137</v>
      </c>
      <c r="F11" t="s">
        <v>20</v>
      </c>
    </row>
    <row r="12" spans="1:6" x14ac:dyDescent="0.2">
      <c r="A12">
        <v>7997</v>
      </c>
      <c r="B12" s="3" t="s">
        <v>18</v>
      </c>
      <c r="C12" s="3">
        <v>52</v>
      </c>
      <c r="D12" s="3" t="s">
        <v>233</v>
      </c>
      <c r="E12" t="s">
        <v>125</v>
      </c>
      <c r="F12" t="s">
        <v>20</v>
      </c>
    </row>
    <row r="13" spans="1:6" x14ac:dyDescent="0.2">
      <c r="A13">
        <v>3926230</v>
      </c>
      <c r="B13" s="3" t="s">
        <v>18</v>
      </c>
      <c r="C13" s="3">
        <v>53</v>
      </c>
      <c r="D13" s="3" t="s">
        <v>233</v>
      </c>
      <c r="E13" t="s">
        <v>94</v>
      </c>
      <c r="F13" t="s">
        <v>20</v>
      </c>
    </row>
    <row r="14" spans="1:6" x14ac:dyDescent="0.2">
      <c r="A14">
        <v>1571</v>
      </c>
      <c r="B14" s="3" t="s">
        <v>18</v>
      </c>
      <c r="C14" s="3">
        <v>51</v>
      </c>
      <c r="D14" s="3" t="s">
        <v>233</v>
      </c>
      <c r="E14" t="s">
        <v>114</v>
      </c>
      <c r="F14" t="s">
        <v>20</v>
      </c>
    </row>
    <row r="15" spans="1:6" x14ac:dyDescent="0.2">
      <c r="A15">
        <v>9349</v>
      </c>
      <c r="B15" s="3" t="s">
        <v>15</v>
      </c>
      <c r="C15" s="3">
        <v>64</v>
      </c>
      <c r="D15" s="3" t="s">
        <v>233</v>
      </c>
      <c r="E15" t="s">
        <v>152</v>
      </c>
      <c r="F15" t="s">
        <v>153</v>
      </c>
    </row>
    <row r="16" spans="1:6" x14ac:dyDescent="0.2">
      <c r="A16">
        <v>703068</v>
      </c>
      <c r="B16" s="3" t="s">
        <v>64</v>
      </c>
      <c r="C16" s="3">
        <v>74</v>
      </c>
      <c r="D16" s="3" t="s">
        <v>233</v>
      </c>
      <c r="E16" t="s">
        <v>83</v>
      </c>
      <c r="F16" t="s">
        <v>84</v>
      </c>
    </row>
    <row r="17" spans="1:6" x14ac:dyDescent="0.2">
      <c r="A17">
        <v>5739080</v>
      </c>
      <c r="B17" s="3" t="s">
        <v>64</v>
      </c>
      <c r="C17" s="3">
        <v>71</v>
      </c>
      <c r="D17" s="3" t="s">
        <v>233</v>
      </c>
      <c r="E17" t="s">
        <v>187</v>
      </c>
      <c r="F17" t="s">
        <v>71</v>
      </c>
    </row>
    <row r="18" spans="1:6" x14ac:dyDescent="0.2">
      <c r="A18">
        <v>1014621</v>
      </c>
      <c r="B18" s="3" t="s">
        <v>64</v>
      </c>
      <c r="C18" s="3">
        <v>71</v>
      </c>
      <c r="D18" s="3" t="s">
        <v>233</v>
      </c>
      <c r="E18" t="s">
        <v>95</v>
      </c>
      <c r="F18" t="s">
        <v>71</v>
      </c>
    </row>
    <row r="19" spans="1:6" x14ac:dyDescent="0.2">
      <c r="A19">
        <v>3059</v>
      </c>
      <c r="B19" s="3" t="s">
        <v>9</v>
      </c>
      <c r="C19" s="3">
        <v>93</v>
      </c>
      <c r="D19" s="3" t="s">
        <v>233</v>
      </c>
      <c r="E19" t="s">
        <v>164</v>
      </c>
      <c r="F19" t="s">
        <v>20</v>
      </c>
    </row>
    <row r="20" spans="1:6" x14ac:dyDescent="0.2">
      <c r="A20">
        <v>5966134</v>
      </c>
      <c r="B20" s="3" t="s">
        <v>9</v>
      </c>
      <c r="C20" s="3">
        <v>94</v>
      </c>
      <c r="D20" s="3" t="s">
        <v>233</v>
      </c>
      <c r="E20" t="s">
        <v>190</v>
      </c>
      <c r="F20" t="s">
        <v>75</v>
      </c>
    </row>
    <row r="21" spans="1:6" x14ac:dyDescent="0.2">
      <c r="A21">
        <v>6681</v>
      </c>
      <c r="B21" s="3" t="s">
        <v>23</v>
      </c>
      <c r="C21" s="3">
        <v>2</v>
      </c>
      <c r="D21" s="3" t="s">
        <v>233</v>
      </c>
      <c r="E21" t="s">
        <v>186</v>
      </c>
      <c r="F21" t="s">
        <v>62</v>
      </c>
    </row>
    <row r="22" spans="1:6" x14ac:dyDescent="0.2">
      <c r="A22">
        <v>3438</v>
      </c>
      <c r="B22" s="3" t="s">
        <v>23</v>
      </c>
      <c r="C22" s="3">
        <v>1</v>
      </c>
      <c r="D22" s="3" t="s">
        <v>233</v>
      </c>
      <c r="E22" t="s">
        <v>116</v>
      </c>
      <c r="F22" t="s">
        <v>20</v>
      </c>
    </row>
    <row r="24" spans="1:6" x14ac:dyDescent="0.2">
      <c r="A24" t="s">
        <v>236</v>
      </c>
    </row>
    <row r="26" spans="1:6" x14ac:dyDescent="0.2">
      <c r="A26" t="s">
        <v>237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87D7-706A-F74A-B42B-D93C5D10B9DF}">
  <dimension ref="A1:F14"/>
  <sheetViews>
    <sheetView workbookViewId="0">
      <selection activeCell="E1" sqref="E1:E1048576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26.6640625" bestFit="1" customWidth="1"/>
    <col min="6" max="6" width="15.832031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649290</v>
      </c>
      <c r="B2" s="3" t="s">
        <v>91</v>
      </c>
      <c r="C2" s="3">
        <v>33</v>
      </c>
      <c r="D2" s="3" t="s">
        <v>215</v>
      </c>
      <c r="E2" t="s">
        <v>198</v>
      </c>
      <c r="F2" t="s">
        <v>199</v>
      </c>
    </row>
    <row r="3" spans="1:6" x14ac:dyDescent="0.2">
      <c r="A3">
        <v>1819</v>
      </c>
      <c r="B3" s="3" t="s">
        <v>91</v>
      </c>
      <c r="C3" s="3">
        <v>33</v>
      </c>
      <c r="D3" s="3" t="s">
        <v>215</v>
      </c>
      <c r="E3" t="s">
        <v>202</v>
      </c>
      <c r="F3" t="s">
        <v>199</v>
      </c>
    </row>
    <row r="4" spans="1:6" x14ac:dyDescent="0.2">
      <c r="A4">
        <v>1451158</v>
      </c>
      <c r="B4" s="3" t="s">
        <v>36</v>
      </c>
      <c r="C4" s="3">
        <v>42</v>
      </c>
      <c r="D4" s="3" t="s">
        <v>215</v>
      </c>
      <c r="E4" t="s">
        <v>135</v>
      </c>
      <c r="F4" t="s">
        <v>62</v>
      </c>
    </row>
    <row r="5" spans="1:6" x14ac:dyDescent="0.2">
      <c r="A5">
        <v>1075001</v>
      </c>
      <c r="B5" s="3" t="s">
        <v>36</v>
      </c>
      <c r="C5" s="3">
        <v>41</v>
      </c>
      <c r="D5" s="3" t="s">
        <v>215</v>
      </c>
      <c r="E5" t="s">
        <v>194</v>
      </c>
      <c r="F5" t="s">
        <v>195</v>
      </c>
    </row>
    <row r="6" spans="1:6" x14ac:dyDescent="0.2">
      <c r="A6">
        <v>3627677</v>
      </c>
      <c r="B6" s="3" t="s">
        <v>64</v>
      </c>
      <c r="C6" s="3">
        <v>74</v>
      </c>
      <c r="D6" s="3" t="s">
        <v>215</v>
      </c>
      <c r="E6" t="s">
        <v>172</v>
      </c>
      <c r="F6" t="s">
        <v>56</v>
      </c>
    </row>
    <row r="7" spans="1:6" x14ac:dyDescent="0.2">
      <c r="A7">
        <v>5696979</v>
      </c>
      <c r="B7" s="3" t="s">
        <v>64</v>
      </c>
      <c r="C7" s="3">
        <v>74</v>
      </c>
      <c r="D7" s="3" t="s">
        <v>215</v>
      </c>
      <c r="E7" t="s">
        <v>123</v>
      </c>
      <c r="F7" t="s">
        <v>56</v>
      </c>
    </row>
    <row r="8" spans="1:6" x14ac:dyDescent="0.2">
      <c r="A8">
        <v>4461301</v>
      </c>
      <c r="B8" s="3" t="s">
        <v>25</v>
      </c>
      <c r="C8" s="3">
        <v>82</v>
      </c>
      <c r="D8" s="3" t="s">
        <v>215</v>
      </c>
      <c r="E8" t="s">
        <v>146</v>
      </c>
      <c r="F8" t="s">
        <v>20</v>
      </c>
    </row>
    <row r="9" spans="1:6" x14ac:dyDescent="0.2">
      <c r="A9">
        <v>3372</v>
      </c>
      <c r="B9" s="3" t="s">
        <v>9</v>
      </c>
      <c r="C9" s="3">
        <v>92</v>
      </c>
      <c r="D9" s="3" t="s">
        <v>215</v>
      </c>
      <c r="E9" t="s">
        <v>145</v>
      </c>
      <c r="F9" t="s">
        <v>31</v>
      </c>
    </row>
    <row r="10" spans="1:6" x14ac:dyDescent="0.2">
      <c r="A10">
        <v>5687658</v>
      </c>
      <c r="B10" s="3" t="s">
        <v>23</v>
      </c>
      <c r="C10" s="3">
        <v>3</v>
      </c>
      <c r="D10" s="3" t="s">
        <v>215</v>
      </c>
      <c r="E10" t="s">
        <v>192</v>
      </c>
      <c r="F10" t="s">
        <v>20</v>
      </c>
    </row>
    <row r="12" spans="1:6" x14ac:dyDescent="0.2">
      <c r="A12" t="s">
        <v>246</v>
      </c>
    </row>
    <row r="14" spans="1:6" x14ac:dyDescent="0.2">
      <c r="A14" t="s">
        <v>237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D48E-964E-D046-9321-3EDB69FEEFF6}">
  <dimension ref="A1:F117"/>
  <sheetViews>
    <sheetView topLeftCell="A100" workbookViewId="0">
      <selection activeCell="E2" sqref="E2:E115"/>
    </sheetView>
  </sheetViews>
  <sheetFormatPr baseColWidth="10" defaultRowHeight="16" x14ac:dyDescent="0.2"/>
  <cols>
    <col min="2" max="3" width="10.83203125" style="3"/>
    <col min="4" max="4" width="16.83203125" style="3" customWidth="1"/>
    <col min="5" max="5" width="38.33203125" bestFit="1" customWidth="1"/>
    <col min="6" max="6" width="15.83203125" bestFit="1" customWidth="1"/>
  </cols>
  <sheetData>
    <row r="1" spans="1:6" x14ac:dyDescent="0.2">
      <c r="A1" t="s">
        <v>0</v>
      </c>
      <c r="B1" s="3" t="s">
        <v>1</v>
      </c>
      <c r="C1" s="3" t="s">
        <v>2</v>
      </c>
      <c r="D1" s="3" t="s">
        <v>3</v>
      </c>
      <c r="E1" t="s">
        <v>4</v>
      </c>
      <c r="F1" t="s">
        <v>5</v>
      </c>
    </row>
    <row r="2" spans="1:6" x14ac:dyDescent="0.2">
      <c r="A2">
        <v>1178392</v>
      </c>
      <c r="B2" s="3" t="s">
        <v>12</v>
      </c>
      <c r="C2" s="3">
        <v>14</v>
      </c>
      <c r="D2" s="3" t="s">
        <v>232</v>
      </c>
      <c r="E2" t="s">
        <v>89</v>
      </c>
      <c r="F2" t="s">
        <v>14</v>
      </c>
    </row>
    <row r="3" spans="1:6" x14ac:dyDescent="0.2">
      <c r="A3">
        <v>6636</v>
      </c>
      <c r="B3" s="3" t="s">
        <v>12</v>
      </c>
      <c r="C3" s="3">
        <v>13</v>
      </c>
      <c r="D3" s="3" t="s">
        <v>232</v>
      </c>
      <c r="E3" t="s">
        <v>185</v>
      </c>
      <c r="F3" t="s">
        <v>177</v>
      </c>
    </row>
    <row r="4" spans="1:6" x14ac:dyDescent="0.2">
      <c r="A4">
        <v>1538599</v>
      </c>
      <c r="B4" s="3" t="s">
        <v>12</v>
      </c>
      <c r="C4" s="3">
        <v>12</v>
      </c>
      <c r="D4" s="3" t="s">
        <v>232</v>
      </c>
      <c r="E4" t="s">
        <v>90</v>
      </c>
      <c r="F4" t="s">
        <v>14</v>
      </c>
    </row>
    <row r="5" spans="1:6" x14ac:dyDescent="0.2">
      <c r="A5">
        <v>889553</v>
      </c>
      <c r="B5" s="3" t="s">
        <v>12</v>
      </c>
      <c r="C5" s="3">
        <v>12</v>
      </c>
      <c r="D5" s="3" t="s">
        <v>232</v>
      </c>
      <c r="E5" t="s">
        <v>86</v>
      </c>
      <c r="F5" t="s">
        <v>87</v>
      </c>
    </row>
    <row r="6" spans="1:6" x14ac:dyDescent="0.2">
      <c r="A6">
        <v>3799</v>
      </c>
      <c r="B6" s="3" t="s">
        <v>12</v>
      </c>
      <c r="C6" s="3">
        <v>12</v>
      </c>
      <c r="D6" s="3" t="s">
        <v>232</v>
      </c>
      <c r="E6" t="s">
        <v>117</v>
      </c>
      <c r="F6" t="s">
        <v>118</v>
      </c>
    </row>
    <row r="7" spans="1:6" x14ac:dyDescent="0.2">
      <c r="A7">
        <v>8115</v>
      </c>
      <c r="B7" s="3" t="s">
        <v>12</v>
      </c>
      <c r="C7" s="3">
        <v>13</v>
      </c>
      <c r="D7" s="3" t="s">
        <v>232</v>
      </c>
      <c r="E7" t="s">
        <v>96</v>
      </c>
      <c r="F7" t="s">
        <v>97</v>
      </c>
    </row>
    <row r="8" spans="1:6" x14ac:dyDescent="0.2">
      <c r="A8">
        <v>2318</v>
      </c>
      <c r="B8" s="3" t="s">
        <v>12</v>
      </c>
      <c r="C8" s="3">
        <v>11</v>
      </c>
      <c r="D8" s="3" t="s">
        <v>232</v>
      </c>
      <c r="E8" t="s">
        <v>13</v>
      </c>
      <c r="F8" t="s">
        <v>14</v>
      </c>
    </row>
    <row r="9" spans="1:6" x14ac:dyDescent="0.2">
      <c r="A9">
        <v>5783</v>
      </c>
      <c r="B9" s="3" t="s">
        <v>12</v>
      </c>
      <c r="C9" s="3">
        <v>11</v>
      </c>
      <c r="D9" s="3" t="s">
        <v>232</v>
      </c>
      <c r="E9" t="s">
        <v>22</v>
      </c>
      <c r="F9" t="s">
        <v>14</v>
      </c>
    </row>
    <row r="10" spans="1:6" x14ac:dyDescent="0.2">
      <c r="A10">
        <v>3367</v>
      </c>
      <c r="B10" s="3" t="s">
        <v>12</v>
      </c>
      <c r="C10" s="3">
        <v>11</v>
      </c>
      <c r="D10" s="3" t="s">
        <v>232</v>
      </c>
      <c r="E10" t="s">
        <v>47</v>
      </c>
      <c r="F10" t="s">
        <v>48</v>
      </c>
    </row>
    <row r="11" spans="1:6" x14ac:dyDescent="0.2">
      <c r="A11">
        <v>456</v>
      </c>
      <c r="B11" s="3" t="s">
        <v>12</v>
      </c>
      <c r="C11" s="3">
        <v>11</v>
      </c>
      <c r="D11" s="3" t="s">
        <v>232</v>
      </c>
      <c r="E11" t="s">
        <v>58</v>
      </c>
      <c r="F11" t="s">
        <v>14</v>
      </c>
    </row>
    <row r="12" spans="1:6" x14ac:dyDescent="0.2">
      <c r="A12">
        <v>1373428</v>
      </c>
      <c r="B12" s="3" t="s">
        <v>6</v>
      </c>
      <c r="C12" s="3">
        <v>21</v>
      </c>
      <c r="D12" s="3" t="s">
        <v>232</v>
      </c>
      <c r="E12" t="s">
        <v>82</v>
      </c>
      <c r="F12" t="s">
        <v>14</v>
      </c>
    </row>
    <row r="13" spans="1:6" x14ac:dyDescent="0.2">
      <c r="A13">
        <v>4302</v>
      </c>
      <c r="B13" s="3" t="s">
        <v>6</v>
      </c>
      <c r="C13" s="3">
        <v>24</v>
      </c>
      <c r="D13" s="3" t="s">
        <v>232</v>
      </c>
      <c r="E13" t="s">
        <v>128</v>
      </c>
      <c r="F13" t="s">
        <v>14</v>
      </c>
    </row>
    <row r="14" spans="1:6" x14ac:dyDescent="0.2">
      <c r="A14">
        <v>7194119</v>
      </c>
      <c r="B14" s="3" t="s">
        <v>6</v>
      </c>
      <c r="C14" s="3">
        <v>24</v>
      </c>
      <c r="D14" s="3" t="s">
        <v>232</v>
      </c>
      <c r="E14" t="s">
        <v>129</v>
      </c>
      <c r="F14" t="s">
        <v>118</v>
      </c>
    </row>
    <row r="15" spans="1:6" x14ac:dyDescent="0.2">
      <c r="A15">
        <v>2299</v>
      </c>
      <c r="B15" s="3" t="s">
        <v>6</v>
      </c>
      <c r="C15" s="3">
        <v>22</v>
      </c>
      <c r="D15" s="3" t="s">
        <v>232</v>
      </c>
      <c r="E15" t="s">
        <v>204</v>
      </c>
      <c r="F15" t="s">
        <v>53</v>
      </c>
    </row>
    <row r="16" spans="1:6" x14ac:dyDescent="0.2">
      <c r="A16">
        <v>1813</v>
      </c>
      <c r="B16" s="3" t="s">
        <v>6</v>
      </c>
      <c r="C16" s="3">
        <v>23</v>
      </c>
      <c r="D16" s="3" t="s">
        <v>232</v>
      </c>
      <c r="E16" t="s">
        <v>120</v>
      </c>
      <c r="F16" t="s">
        <v>53</v>
      </c>
    </row>
    <row r="17" spans="1:6" x14ac:dyDescent="0.2">
      <c r="A17">
        <v>5420</v>
      </c>
      <c r="B17" s="3" t="s">
        <v>6</v>
      </c>
      <c r="C17" s="3">
        <v>23</v>
      </c>
      <c r="D17" s="3" t="s">
        <v>232</v>
      </c>
      <c r="E17" t="s">
        <v>209</v>
      </c>
      <c r="F17" t="s">
        <v>8</v>
      </c>
    </row>
    <row r="18" spans="1:6" x14ac:dyDescent="0.2">
      <c r="A18">
        <v>1242677</v>
      </c>
      <c r="B18" s="3" t="s">
        <v>6</v>
      </c>
      <c r="C18" s="3">
        <v>21</v>
      </c>
      <c r="D18" s="3" t="s">
        <v>232</v>
      </c>
      <c r="E18" t="s">
        <v>174</v>
      </c>
      <c r="F18" t="s">
        <v>14</v>
      </c>
    </row>
    <row r="19" spans="1:6" x14ac:dyDescent="0.2">
      <c r="A19">
        <v>178</v>
      </c>
      <c r="B19" s="3" t="s">
        <v>6</v>
      </c>
      <c r="C19" s="3">
        <v>21</v>
      </c>
      <c r="D19" s="3" t="s">
        <v>232</v>
      </c>
      <c r="E19" t="s">
        <v>101</v>
      </c>
      <c r="F19" t="s">
        <v>14</v>
      </c>
    </row>
    <row r="20" spans="1:6" x14ac:dyDescent="0.2">
      <c r="A20">
        <v>5042634</v>
      </c>
      <c r="B20" s="3" t="s">
        <v>6</v>
      </c>
      <c r="C20" s="3">
        <v>23</v>
      </c>
      <c r="D20" s="3" t="s">
        <v>232</v>
      </c>
      <c r="E20" t="s">
        <v>7</v>
      </c>
      <c r="F20" t="s">
        <v>8</v>
      </c>
    </row>
    <row r="21" spans="1:6" x14ac:dyDescent="0.2">
      <c r="A21">
        <v>2131</v>
      </c>
      <c r="B21" s="3" t="s">
        <v>6</v>
      </c>
      <c r="C21" s="3">
        <v>22</v>
      </c>
      <c r="D21" s="3" t="s">
        <v>232</v>
      </c>
      <c r="E21" t="s">
        <v>52</v>
      </c>
      <c r="F21" t="s">
        <v>53</v>
      </c>
    </row>
    <row r="22" spans="1:6" x14ac:dyDescent="0.2">
      <c r="A22">
        <v>1121113</v>
      </c>
      <c r="B22" s="3" t="s">
        <v>6</v>
      </c>
      <c r="C22" s="3">
        <v>22</v>
      </c>
      <c r="D22" s="3" t="s">
        <v>232</v>
      </c>
      <c r="E22" t="s">
        <v>63</v>
      </c>
      <c r="F22" t="s">
        <v>53</v>
      </c>
    </row>
    <row r="23" spans="1:6" x14ac:dyDescent="0.2">
      <c r="A23">
        <v>558</v>
      </c>
      <c r="B23" s="3" t="s">
        <v>91</v>
      </c>
      <c r="C23" s="3">
        <v>31</v>
      </c>
      <c r="D23" s="3" t="s">
        <v>232</v>
      </c>
      <c r="E23" t="s">
        <v>140</v>
      </c>
      <c r="F23" t="s">
        <v>122</v>
      </c>
    </row>
    <row r="24" spans="1:6" x14ac:dyDescent="0.2">
      <c r="A24">
        <v>5113</v>
      </c>
      <c r="B24" s="3" t="s">
        <v>91</v>
      </c>
      <c r="C24" s="3">
        <v>31</v>
      </c>
      <c r="D24" s="3" t="s">
        <v>232</v>
      </c>
      <c r="E24" t="s">
        <v>188</v>
      </c>
      <c r="F24" t="s">
        <v>189</v>
      </c>
    </row>
    <row r="25" spans="1:6" x14ac:dyDescent="0.2">
      <c r="A25">
        <v>818170</v>
      </c>
      <c r="B25" s="3" t="s">
        <v>91</v>
      </c>
      <c r="C25" s="3">
        <v>32</v>
      </c>
      <c r="D25" s="3" t="s">
        <v>232</v>
      </c>
      <c r="E25" t="s">
        <v>121</v>
      </c>
      <c r="F25" t="s">
        <v>122</v>
      </c>
    </row>
    <row r="26" spans="1:6" x14ac:dyDescent="0.2">
      <c r="A26">
        <v>197</v>
      </c>
      <c r="B26" s="3" t="s">
        <v>91</v>
      </c>
      <c r="C26" s="3">
        <v>32</v>
      </c>
      <c r="D26" s="3" t="s">
        <v>232</v>
      </c>
      <c r="E26" t="s">
        <v>102</v>
      </c>
      <c r="F26" t="s">
        <v>103</v>
      </c>
    </row>
    <row r="27" spans="1:6" x14ac:dyDescent="0.2">
      <c r="A27">
        <v>4527</v>
      </c>
      <c r="B27" s="3" t="s">
        <v>36</v>
      </c>
      <c r="C27" s="3">
        <v>41</v>
      </c>
      <c r="D27" s="3" t="s">
        <v>232</v>
      </c>
      <c r="E27" t="s">
        <v>126</v>
      </c>
      <c r="F27" t="s">
        <v>38</v>
      </c>
    </row>
    <row r="28" spans="1:6" x14ac:dyDescent="0.2">
      <c r="A28">
        <v>6870</v>
      </c>
      <c r="B28" s="3" t="s">
        <v>36</v>
      </c>
      <c r="C28" s="3">
        <v>42</v>
      </c>
      <c r="D28" s="3" t="s">
        <v>232</v>
      </c>
      <c r="E28" t="s">
        <v>207</v>
      </c>
      <c r="F28" t="s">
        <v>208</v>
      </c>
    </row>
    <row r="29" spans="1:6" x14ac:dyDescent="0.2">
      <c r="A29">
        <v>7674</v>
      </c>
      <c r="B29" s="3" t="s">
        <v>36</v>
      </c>
      <c r="C29" s="3">
        <v>43</v>
      </c>
      <c r="D29" s="3" t="s">
        <v>232</v>
      </c>
      <c r="E29" t="s">
        <v>109</v>
      </c>
      <c r="F29" t="s">
        <v>41</v>
      </c>
    </row>
    <row r="30" spans="1:6" x14ac:dyDescent="0.2">
      <c r="A30">
        <v>5484140</v>
      </c>
      <c r="B30" s="3" t="s">
        <v>36</v>
      </c>
      <c r="C30" s="3">
        <v>41</v>
      </c>
      <c r="D30" s="3" t="s">
        <v>232</v>
      </c>
      <c r="E30" t="s">
        <v>147</v>
      </c>
      <c r="F30" t="s">
        <v>38</v>
      </c>
    </row>
    <row r="31" spans="1:6" x14ac:dyDescent="0.2">
      <c r="A31">
        <v>1340401</v>
      </c>
      <c r="B31" s="3" t="s">
        <v>36</v>
      </c>
      <c r="C31" s="3">
        <v>41</v>
      </c>
      <c r="D31" s="3" t="s">
        <v>232</v>
      </c>
      <c r="E31" t="s">
        <v>159</v>
      </c>
      <c r="F31" t="s">
        <v>38</v>
      </c>
    </row>
    <row r="32" spans="1:6" x14ac:dyDescent="0.2">
      <c r="A32">
        <v>2178125</v>
      </c>
      <c r="B32" s="3" t="s">
        <v>36</v>
      </c>
      <c r="C32" s="3">
        <v>41</v>
      </c>
      <c r="D32" s="3" t="s">
        <v>232</v>
      </c>
      <c r="E32" t="s">
        <v>37</v>
      </c>
      <c r="F32" t="s">
        <v>38</v>
      </c>
    </row>
    <row r="33" spans="1:6" x14ac:dyDescent="0.2">
      <c r="A33">
        <v>3337</v>
      </c>
      <c r="B33" s="3" t="s">
        <v>36</v>
      </c>
      <c r="C33" s="3">
        <v>42</v>
      </c>
      <c r="D33" s="3" t="s">
        <v>232</v>
      </c>
      <c r="E33" t="s">
        <v>44</v>
      </c>
      <c r="F33" t="s">
        <v>45</v>
      </c>
    </row>
    <row r="34" spans="1:6" x14ac:dyDescent="0.2">
      <c r="A34">
        <v>4001536</v>
      </c>
      <c r="B34" s="3" t="s">
        <v>36</v>
      </c>
      <c r="C34" s="3">
        <v>43</v>
      </c>
      <c r="D34" s="3" t="s">
        <v>232</v>
      </c>
      <c r="E34" t="s">
        <v>40</v>
      </c>
      <c r="F34" t="s">
        <v>41</v>
      </c>
    </row>
    <row r="35" spans="1:6" x14ac:dyDescent="0.2">
      <c r="A35">
        <v>8836</v>
      </c>
      <c r="B35" s="3" t="s">
        <v>18</v>
      </c>
      <c r="C35" s="3">
        <v>51</v>
      </c>
      <c r="D35" s="3" t="s">
        <v>232</v>
      </c>
      <c r="E35" t="s">
        <v>115</v>
      </c>
      <c r="F35" t="s">
        <v>20</v>
      </c>
    </row>
    <row r="36" spans="1:6" x14ac:dyDescent="0.2">
      <c r="A36">
        <v>8175</v>
      </c>
      <c r="B36" s="3" t="s">
        <v>18</v>
      </c>
      <c r="C36" s="3">
        <v>51</v>
      </c>
      <c r="D36" s="3" t="s">
        <v>232</v>
      </c>
      <c r="E36" t="s">
        <v>98</v>
      </c>
      <c r="F36" t="s">
        <v>20</v>
      </c>
    </row>
    <row r="37" spans="1:6" x14ac:dyDescent="0.2">
      <c r="A37">
        <v>9632</v>
      </c>
      <c r="B37" s="3" t="s">
        <v>18</v>
      </c>
      <c r="C37" s="3">
        <v>53</v>
      </c>
      <c r="D37" s="3" t="s">
        <v>232</v>
      </c>
      <c r="E37" t="s">
        <v>81</v>
      </c>
      <c r="F37" t="s">
        <v>20</v>
      </c>
    </row>
    <row r="38" spans="1:6" x14ac:dyDescent="0.2">
      <c r="A38">
        <v>4837</v>
      </c>
      <c r="B38" s="3" t="s">
        <v>18</v>
      </c>
      <c r="C38" s="3">
        <v>53</v>
      </c>
      <c r="D38" s="3" t="s">
        <v>232</v>
      </c>
      <c r="E38" t="s">
        <v>151</v>
      </c>
      <c r="F38" t="s">
        <v>20</v>
      </c>
    </row>
    <row r="39" spans="1:6" x14ac:dyDescent="0.2">
      <c r="A39">
        <v>7489</v>
      </c>
      <c r="B39" s="3" t="s">
        <v>18</v>
      </c>
      <c r="C39" s="3">
        <v>54</v>
      </c>
      <c r="D39" s="3" t="s">
        <v>232</v>
      </c>
      <c r="E39" t="s">
        <v>19</v>
      </c>
      <c r="F39" t="s">
        <v>20</v>
      </c>
    </row>
    <row r="40" spans="1:6" x14ac:dyDescent="0.2">
      <c r="A40">
        <v>985</v>
      </c>
      <c r="B40" s="3" t="s">
        <v>18</v>
      </c>
      <c r="C40" s="3">
        <v>51</v>
      </c>
      <c r="D40" s="3" t="s">
        <v>232</v>
      </c>
      <c r="E40" t="s">
        <v>21</v>
      </c>
      <c r="F40" t="s">
        <v>20</v>
      </c>
    </row>
    <row r="41" spans="1:6" x14ac:dyDescent="0.2">
      <c r="A41">
        <v>1375467</v>
      </c>
      <c r="B41" s="3" t="s">
        <v>18</v>
      </c>
      <c r="C41" s="3">
        <v>52</v>
      </c>
      <c r="D41" s="3" t="s">
        <v>232</v>
      </c>
      <c r="E41" t="s">
        <v>27</v>
      </c>
      <c r="F41" t="s">
        <v>20</v>
      </c>
    </row>
    <row r="42" spans="1:6" x14ac:dyDescent="0.2">
      <c r="A42">
        <v>9010</v>
      </c>
      <c r="B42" s="3" t="s">
        <v>18</v>
      </c>
      <c r="C42" s="3">
        <v>52</v>
      </c>
      <c r="D42" s="3" t="s">
        <v>232</v>
      </c>
      <c r="E42" t="s">
        <v>28</v>
      </c>
      <c r="F42" t="s">
        <v>20</v>
      </c>
    </row>
    <row r="43" spans="1:6" x14ac:dyDescent="0.2">
      <c r="A43">
        <v>2370</v>
      </c>
      <c r="B43" s="3" t="s">
        <v>18</v>
      </c>
      <c r="C43" s="3">
        <v>52</v>
      </c>
      <c r="D43" s="3" t="s">
        <v>232</v>
      </c>
      <c r="E43" t="s">
        <v>39</v>
      </c>
      <c r="F43" t="s">
        <v>20</v>
      </c>
    </row>
    <row r="44" spans="1:6" x14ac:dyDescent="0.2">
      <c r="A44">
        <v>9292</v>
      </c>
      <c r="B44" s="3" t="s">
        <v>18</v>
      </c>
      <c r="C44" s="3">
        <v>54</v>
      </c>
      <c r="D44" s="3" t="s">
        <v>232</v>
      </c>
      <c r="E44" t="s">
        <v>46</v>
      </c>
      <c r="F44" t="s">
        <v>20</v>
      </c>
    </row>
    <row r="45" spans="1:6" x14ac:dyDescent="0.2">
      <c r="A45">
        <v>8537</v>
      </c>
      <c r="B45" s="3" t="s">
        <v>18</v>
      </c>
      <c r="C45" s="3">
        <v>53</v>
      </c>
      <c r="D45" s="3" t="s">
        <v>232</v>
      </c>
      <c r="E45" t="s">
        <v>73</v>
      </c>
      <c r="F45" t="s">
        <v>20</v>
      </c>
    </row>
    <row r="46" spans="1:6" x14ac:dyDescent="0.2">
      <c r="A46">
        <v>1644909</v>
      </c>
      <c r="B46" s="3" t="s">
        <v>18</v>
      </c>
      <c r="C46" s="3">
        <v>54</v>
      </c>
      <c r="D46" s="3" t="s">
        <v>232</v>
      </c>
      <c r="E46" t="s">
        <v>77</v>
      </c>
      <c r="F46" t="s">
        <v>20</v>
      </c>
    </row>
    <row r="47" spans="1:6" x14ac:dyDescent="0.2">
      <c r="A47">
        <v>6080</v>
      </c>
      <c r="B47" s="3" t="s">
        <v>15</v>
      </c>
      <c r="C47" s="3">
        <v>62</v>
      </c>
      <c r="D47" s="3" t="s">
        <v>232</v>
      </c>
      <c r="E47" t="s">
        <v>110</v>
      </c>
      <c r="F47" t="s">
        <v>60</v>
      </c>
    </row>
    <row r="48" spans="1:6" x14ac:dyDescent="0.2">
      <c r="A48">
        <v>7345</v>
      </c>
      <c r="B48" s="3" t="s">
        <v>15</v>
      </c>
      <c r="C48" s="3">
        <v>64</v>
      </c>
      <c r="D48" s="3" t="s">
        <v>232</v>
      </c>
      <c r="E48" t="s">
        <v>143</v>
      </c>
      <c r="F48" t="s">
        <v>144</v>
      </c>
    </row>
    <row r="49" spans="1:6" x14ac:dyDescent="0.2">
      <c r="A49">
        <v>5014</v>
      </c>
      <c r="B49" s="3" t="s">
        <v>15</v>
      </c>
      <c r="C49" s="3">
        <v>64</v>
      </c>
      <c r="D49" s="3" t="s">
        <v>232</v>
      </c>
      <c r="E49" t="s">
        <v>131</v>
      </c>
      <c r="F49" t="s">
        <v>132</v>
      </c>
    </row>
    <row r="50" spans="1:6" x14ac:dyDescent="0.2">
      <c r="A50">
        <v>1070</v>
      </c>
      <c r="B50" s="3" t="s">
        <v>15</v>
      </c>
      <c r="C50" s="3">
        <v>61</v>
      </c>
      <c r="D50" s="3" t="s">
        <v>232</v>
      </c>
      <c r="E50" t="s">
        <v>163</v>
      </c>
      <c r="F50" t="s">
        <v>17</v>
      </c>
    </row>
    <row r="51" spans="1:6" x14ac:dyDescent="0.2">
      <c r="A51">
        <v>3950889</v>
      </c>
      <c r="B51" s="3" t="s">
        <v>15</v>
      </c>
      <c r="C51" s="3">
        <v>61</v>
      </c>
      <c r="D51" s="3" t="s">
        <v>232</v>
      </c>
      <c r="E51" t="s">
        <v>171</v>
      </c>
      <c r="F51" t="s">
        <v>17</v>
      </c>
    </row>
    <row r="52" spans="1:6" x14ac:dyDescent="0.2">
      <c r="A52">
        <v>3475682</v>
      </c>
      <c r="B52" s="3" t="s">
        <v>15</v>
      </c>
      <c r="C52" s="3">
        <v>63</v>
      </c>
      <c r="D52" s="3" t="s">
        <v>232</v>
      </c>
      <c r="E52" t="s">
        <v>160</v>
      </c>
      <c r="F52" t="s">
        <v>17</v>
      </c>
    </row>
    <row r="53" spans="1:6" x14ac:dyDescent="0.2">
      <c r="A53">
        <v>5313</v>
      </c>
      <c r="B53" s="3" t="s">
        <v>15</v>
      </c>
      <c r="C53" s="3">
        <v>63</v>
      </c>
      <c r="D53" s="3" t="s">
        <v>232</v>
      </c>
      <c r="E53" t="s">
        <v>16</v>
      </c>
      <c r="F53" t="s">
        <v>17</v>
      </c>
    </row>
    <row r="54" spans="1:6" x14ac:dyDescent="0.2">
      <c r="A54">
        <v>1280855</v>
      </c>
      <c r="B54" s="3" t="s">
        <v>15</v>
      </c>
      <c r="C54" s="3">
        <v>62</v>
      </c>
      <c r="D54" s="3" t="s">
        <v>232</v>
      </c>
      <c r="E54" t="s">
        <v>33</v>
      </c>
      <c r="F54" t="s">
        <v>34</v>
      </c>
    </row>
    <row r="55" spans="1:6" x14ac:dyDescent="0.2">
      <c r="A55">
        <v>1510117</v>
      </c>
      <c r="B55" s="3" t="s">
        <v>15</v>
      </c>
      <c r="C55" s="3">
        <v>61</v>
      </c>
      <c r="D55" s="3" t="s">
        <v>232</v>
      </c>
      <c r="E55" t="s">
        <v>35</v>
      </c>
      <c r="F55" t="s">
        <v>17</v>
      </c>
    </row>
    <row r="56" spans="1:6" x14ac:dyDescent="0.2">
      <c r="A56">
        <v>4685</v>
      </c>
      <c r="B56" s="3" t="s">
        <v>15</v>
      </c>
      <c r="C56" s="3">
        <v>62</v>
      </c>
      <c r="D56" s="3" t="s">
        <v>232</v>
      </c>
      <c r="E56" t="s">
        <v>50</v>
      </c>
      <c r="F56" t="s">
        <v>34</v>
      </c>
    </row>
    <row r="57" spans="1:6" x14ac:dyDescent="0.2">
      <c r="A57">
        <v>589646</v>
      </c>
      <c r="B57" s="3" t="s">
        <v>15</v>
      </c>
      <c r="C57" s="3">
        <v>61</v>
      </c>
      <c r="D57" s="3" t="s">
        <v>232</v>
      </c>
      <c r="E57" t="s">
        <v>51</v>
      </c>
      <c r="F57" t="s">
        <v>17</v>
      </c>
    </row>
    <row r="58" spans="1:6" x14ac:dyDescent="0.2">
      <c r="A58">
        <v>7914</v>
      </c>
      <c r="B58" s="3" t="s">
        <v>15</v>
      </c>
      <c r="C58" s="3">
        <v>63</v>
      </c>
      <c r="D58" s="3" t="s">
        <v>232</v>
      </c>
      <c r="E58" t="s">
        <v>54</v>
      </c>
      <c r="F58" t="s">
        <v>17</v>
      </c>
    </row>
    <row r="59" spans="1:6" x14ac:dyDescent="0.2">
      <c r="A59">
        <v>4089</v>
      </c>
      <c r="B59" s="3" t="s">
        <v>15</v>
      </c>
      <c r="C59" s="3">
        <v>62</v>
      </c>
      <c r="D59" s="3" t="s">
        <v>232</v>
      </c>
      <c r="E59" t="s">
        <v>59</v>
      </c>
      <c r="F59" t="s">
        <v>60</v>
      </c>
    </row>
    <row r="60" spans="1:6" x14ac:dyDescent="0.2">
      <c r="A60">
        <v>4045</v>
      </c>
      <c r="B60" s="3" t="s">
        <v>15</v>
      </c>
      <c r="C60" s="3">
        <v>61</v>
      </c>
      <c r="D60" s="3" t="s">
        <v>232</v>
      </c>
      <c r="E60" t="s">
        <v>69</v>
      </c>
      <c r="F60" t="s">
        <v>17</v>
      </c>
    </row>
    <row r="61" spans="1:6" x14ac:dyDescent="0.2">
      <c r="A61">
        <v>4056</v>
      </c>
      <c r="B61" s="3" t="s">
        <v>64</v>
      </c>
      <c r="C61" s="3">
        <v>73</v>
      </c>
      <c r="D61" s="3" t="s">
        <v>232</v>
      </c>
      <c r="E61" t="s">
        <v>182</v>
      </c>
      <c r="F61" t="s">
        <v>183</v>
      </c>
    </row>
    <row r="62" spans="1:6" x14ac:dyDescent="0.2">
      <c r="A62">
        <v>727288</v>
      </c>
      <c r="B62" s="3" t="s">
        <v>64</v>
      </c>
      <c r="C62" s="3">
        <v>74</v>
      </c>
      <c r="D62" s="3" t="s">
        <v>232</v>
      </c>
      <c r="E62" t="s">
        <v>148</v>
      </c>
      <c r="F62" t="s">
        <v>56</v>
      </c>
    </row>
    <row r="63" spans="1:6" x14ac:dyDescent="0.2">
      <c r="A63">
        <v>7118</v>
      </c>
      <c r="B63" s="3" t="s">
        <v>64</v>
      </c>
      <c r="C63" s="3">
        <v>73</v>
      </c>
      <c r="D63" s="3" t="s">
        <v>232</v>
      </c>
      <c r="E63" t="s">
        <v>78</v>
      </c>
      <c r="F63" t="s">
        <v>79</v>
      </c>
    </row>
    <row r="64" spans="1:6" x14ac:dyDescent="0.2">
      <c r="A64">
        <v>967354</v>
      </c>
      <c r="B64" s="3" t="s">
        <v>64</v>
      </c>
      <c r="C64" s="3">
        <v>74</v>
      </c>
      <c r="D64" s="3" t="s">
        <v>232</v>
      </c>
      <c r="E64" t="s">
        <v>133</v>
      </c>
      <c r="F64" t="s">
        <v>56</v>
      </c>
    </row>
    <row r="65" spans="1:6" x14ac:dyDescent="0.2">
      <c r="A65">
        <v>3359</v>
      </c>
      <c r="B65" s="3" t="s">
        <v>64</v>
      </c>
      <c r="C65" s="3">
        <v>73</v>
      </c>
      <c r="D65" s="3" t="s">
        <v>232</v>
      </c>
      <c r="E65" t="s">
        <v>165</v>
      </c>
      <c r="F65" t="s">
        <v>79</v>
      </c>
    </row>
    <row r="66" spans="1:6" x14ac:dyDescent="0.2">
      <c r="A66">
        <v>6065</v>
      </c>
      <c r="B66" s="3" t="s">
        <v>64</v>
      </c>
      <c r="C66" s="3">
        <v>73</v>
      </c>
      <c r="D66" s="3" t="s">
        <v>232</v>
      </c>
      <c r="E66" t="s">
        <v>212</v>
      </c>
      <c r="F66" t="s">
        <v>183</v>
      </c>
    </row>
    <row r="67" spans="1:6" x14ac:dyDescent="0.2">
      <c r="A67">
        <v>3416</v>
      </c>
      <c r="B67" s="3" t="s">
        <v>64</v>
      </c>
      <c r="C67" s="3">
        <v>72</v>
      </c>
      <c r="D67" s="3" t="s">
        <v>232</v>
      </c>
      <c r="E67" t="s">
        <v>213</v>
      </c>
      <c r="F67" t="s">
        <v>214</v>
      </c>
    </row>
    <row r="68" spans="1:6" x14ac:dyDescent="0.2">
      <c r="A68">
        <v>981104</v>
      </c>
      <c r="B68" s="3" t="s">
        <v>64</v>
      </c>
      <c r="C68" s="3">
        <v>72</v>
      </c>
      <c r="D68" s="3" t="s">
        <v>232</v>
      </c>
      <c r="E68" t="s">
        <v>170</v>
      </c>
      <c r="F68" t="s">
        <v>71</v>
      </c>
    </row>
    <row r="69" spans="1:6" x14ac:dyDescent="0.2">
      <c r="A69">
        <v>5668570</v>
      </c>
      <c r="B69" s="3" t="s">
        <v>64</v>
      </c>
      <c r="C69" s="3">
        <v>72</v>
      </c>
      <c r="D69" s="3" t="s">
        <v>232</v>
      </c>
      <c r="E69" t="s">
        <v>191</v>
      </c>
      <c r="F69" t="s">
        <v>71</v>
      </c>
    </row>
    <row r="70" spans="1:6" x14ac:dyDescent="0.2">
      <c r="A70">
        <v>6833</v>
      </c>
      <c r="B70" s="3" t="s">
        <v>64</v>
      </c>
      <c r="C70" s="3">
        <v>71</v>
      </c>
      <c r="D70" s="3" t="s">
        <v>232</v>
      </c>
      <c r="E70" t="s">
        <v>108</v>
      </c>
      <c r="F70" t="s">
        <v>71</v>
      </c>
    </row>
    <row r="71" spans="1:6" x14ac:dyDescent="0.2">
      <c r="A71">
        <v>769</v>
      </c>
      <c r="B71" s="3" t="s">
        <v>64</v>
      </c>
      <c r="C71" s="3">
        <v>72</v>
      </c>
      <c r="D71" s="3" t="s">
        <v>232</v>
      </c>
      <c r="E71" t="s">
        <v>65</v>
      </c>
      <c r="F71" t="s">
        <v>66</v>
      </c>
    </row>
    <row r="72" spans="1:6" x14ac:dyDescent="0.2">
      <c r="A72">
        <v>5053174</v>
      </c>
      <c r="B72" s="3" t="s">
        <v>64</v>
      </c>
      <c r="C72" s="3">
        <v>71</v>
      </c>
      <c r="D72" s="3" t="s">
        <v>232</v>
      </c>
      <c r="E72" t="s">
        <v>70</v>
      </c>
      <c r="F72" t="s">
        <v>71</v>
      </c>
    </row>
    <row r="73" spans="1:6" x14ac:dyDescent="0.2">
      <c r="A73">
        <v>3691796</v>
      </c>
      <c r="B73" s="3" t="s">
        <v>25</v>
      </c>
      <c r="C73" s="3">
        <v>81</v>
      </c>
      <c r="D73" s="3" t="s">
        <v>232</v>
      </c>
      <c r="E73" t="s">
        <v>134</v>
      </c>
      <c r="F73" t="s">
        <v>106</v>
      </c>
    </row>
    <row r="74" spans="1:6" x14ac:dyDescent="0.2">
      <c r="A74">
        <v>2134</v>
      </c>
      <c r="B74" s="3" t="s">
        <v>25</v>
      </c>
      <c r="C74" s="3">
        <v>83</v>
      </c>
      <c r="D74" s="3" t="s">
        <v>232</v>
      </c>
      <c r="E74" t="s">
        <v>203</v>
      </c>
      <c r="F74" t="s">
        <v>20</v>
      </c>
    </row>
    <row r="75" spans="1:6" x14ac:dyDescent="0.2">
      <c r="A75">
        <v>2629</v>
      </c>
      <c r="B75" s="3" t="s">
        <v>25</v>
      </c>
      <c r="C75" s="3">
        <v>84</v>
      </c>
      <c r="D75" s="3" t="s">
        <v>232</v>
      </c>
      <c r="E75" t="s">
        <v>205</v>
      </c>
      <c r="F75" t="s">
        <v>20</v>
      </c>
    </row>
    <row r="76" spans="1:6" x14ac:dyDescent="0.2">
      <c r="A76">
        <v>4037103</v>
      </c>
      <c r="B76" s="3" t="s">
        <v>25</v>
      </c>
      <c r="C76" s="3">
        <v>81</v>
      </c>
      <c r="D76" s="3" t="s">
        <v>232</v>
      </c>
      <c r="E76" t="s">
        <v>107</v>
      </c>
      <c r="F76" t="s">
        <v>20</v>
      </c>
    </row>
    <row r="77" spans="1:6" x14ac:dyDescent="0.2">
      <c r="A77">
        <v>5218</v>
      </c>
      <c r="B77" s="3" t="s">
        <v>25</v>
      </c>
      <c r="C77" s="3">
        <v>84</v>
      </c>
      <c r="D77" s="3" t="s">
        <v>232</v>
      </c>
      <c r="E77" t="s">
        <v>111</v>
      </c>
      <c r="F77" t="s">
        <v>20</v>
      </c>
    </row>
    <row r="78" spans="1:6" x14ac:dyDescent="0.2">
      <c r="A78">
        <v>377</v>
      </c>
      <c r="B78" s="3" t="s">
        <v>25</v>
      </c>
      <c r="C78" s="3">
        <v>81</v>
      </c>
      <c r="D78" s="3" t="s">
        <v>232</v>
      </c>
      <c r="E78" t="s">
        <v>105</v>
      </c>
      <c r="F78" t="s">
        <v>106</v>
      </c>
    </row>
    <row r="79" spans="1:6" x14ac:dyDescent="0.2">
      <c r="A79">
        <v>1575627</v>
      </c>
      <c r="B79" s="3" t="s">
        <v>25</v>
      </c>
      <c r="C79" s="3">
        <v>82</v>
      </c>
      <c r="D79" s="3" t="s">
        <v>232</v>
      </c>
      <c r="E79" t="s">
        <v>138</v>
      </c>
      <c r="F79" t="s">
        <v>20</v>
      </c>
    </row>
    <row r="80" spans="1:6" x14ac:dyDescent="0.2">
      <c r="A80">
        <v>2213</v>
      </c>
      <c r="B80" s="3" t="s">
        <v>25</v>
      </c>
      <c r="C80" s="3">
        <v>81</v>
      </c>
      <c r="D80" s="3" t="s">
        <v>232</v>
      </c>
      <c r="E80" t="s">
        <v>113</v>
      </c>
      <c r="F80" t="s">
        <v>20</v>
      </c>
    </row>
    <row r="81" spans="1:6" x14ac:dyDescent="0.2">
      <c r="A81">
        <v>1114291</v>
      </c>
      <c r="B81" s="3" t="s">
        <v>25</v>
      </c>
      <c r="C81" s="3">
        <v>82</v>
      </c>
      <c r="D81" s="3" t="s">
        <v>232</v>
      </c>
      <c r="E81" t="s">
        <v>26</v>
      </c>
      <c r="F81" t="s">
        <v>20</v>
      </c>
    </row>
    <row r="82" spans="1:6" x14ac:dyDescent="0.2">
      <c r="A82">
        <v>7185597</v>
      </c>
      <c r="B82" s="3" t="s">
        <v>25</v>
      </c>
      <c r="C82" s="3">
        <v>83</v>
      </c>
      <c r="D82" s="3" t="s">
        <v>232</v>
      </c>
      <c r="E82" t="s">
        <v>32</v>
      </c>
      <c r="F82" t="s">
        <v>20</v>
      </c>
    </row>
    <row r="83" spans="1:6" x14ac:dyDescent="0.2">
      <c r="A83">
        <v>6864</v>
      </c>
      <c r="B83" s="3" t="s">
        <v>25</v>
      </c>
      <c r="C83" s="3">
        <v>84</v>
      </c>
      <c r="D83" s="3" t="s">
        <v>232</v>
      </c>
      <c r="E83" t="s">
        <v>42</v>
      </c>
      <c r="F83" t="s">
        <v>20</v>
      </c>
    </row>
    <row r="84" spans="1:6" x14ac:dyDescent="0.2">
      <c r="A84">
        <v>9833</v>
      </c>
      <c r="B84" s="3" t="s">
        <v>25</v>
      </c>
      <c r="C84" s="3">
        <v>82</v>
      </c>
      <c r="D84" s="3" t="s">
        <v>232</v>
      </c>
      <c r="E84" t="s">
        <v>43</v>
      </c>
      <c r="F84" t="s">
        <v>20</v>
      </c>
    </row>
    <row r="85" spans="1:6" x14ac:dyDescent="0.2">
      <c r="A85">
        <v>4457</v>
      </c>
      <c r="B85" s="3" t="s">
        <v>25</v>
      </c>
      <c r="C85" s="3">
        <v>83</v>
      </c>
      <c r="D85" s="3" t="s">
        <v>232</v>
      </c>
      <c r="E85" t="s">
        <v>49</v>
      </c>
      <c r="F85" t="s">
        <v>20</v>
      </c>
    </row>
    <row r="86" spans="1:6" x14ac:dyDescent="0.2">
      <c r="A86">
        <v>2695</v>
      </c>
      <c r="B86" s="3" t="s">
        <v>25</v>
      </c>
      <c r="C86" s="3">
        <v>84</v>
      </c>
      <c r="D86" s="3" t="s">
        <v>232</v>
      </c>
      <c r="E86" t="s">
        <v>55</v>
      </c>
      <c r="F86" t="s">
        <v>56</v>
      </c>
    </row>
    <row r="87" spans="1:6" x14ac:dyDescent="0.2">
      <c r="A87">
        <v>1191261</v>
      </c>
      <c r="B87" s="3" t="s">
        <v>25</v>
      </c>
      <c r="C87" s="3">
        <v>83</v>
      </c>
      <c r="D87" s="3" t="s">
        <v>232</v>
      </c>
      <c r="E87" t="s">
        <v>68</v>
      </c>
      <c r="F87" t="s">
        <v>20</v>
      </c>
    </row>
    <row r="88" spans="1:6" x14ac:dyDescent="0.2">
      <c r="A88">
        <v>1055258</v>
      </c>
      <c r="B88" s="3" t="s">
        <v>9</v>
      </c>
      <c r="C88" s="3">
        <v>91</v>
      </c>
      <c r="D88" s="3" t="s">
        <v>232</v>
      </c>
      <c r="E88" t="s">
        <v>193</v>
      </c>
      <c r="F88" t="s">
        <v>142</v>
      </c>
    </row>
    <row r="89" spans="1:6" x14ac:dyDescent="0.2">
      <c r="A89">
        <v>9072</v>
      </c>
      <c r="B89" s="3" t="s">
        <v>9</v>
      </c>
      <c r="C89" s="3">
        <v>91</v>
      </c>
      <c r="D89" s="3" t="s">
        <v>232</v>
      </c>
      <c r="E89" t="s">
        <v>141</v>
      </c>
      <c r="F89" t="s">
        <v>142</v>
      </c>
    </row>
    <row r="90" spans="1:6" x14ac:dyDescent="0.2">
      <c r="A90">
        <v>4896</v>
      </c>
      <c r="B90" s="3" t="s">
        <v>9</v>
      </c>
      <c r="C90" s="3">
        <v>94</v>
      </c>
      <c r="D90" s="3" t="s">
        <v>232</v>
      </c>
      <c r="E90" t="s">
        <v>130</v>
      </c>
      <c r="F90" t="s">
        <v>75</v>
      </c>
    </row>
    <row r="91" spans="1:6" x14ac:dyDescent="0.2">
      <c r="A91">
        <v>5816</v>
      </c>
      <c r="B91" s="3" t="s">
        <v>9</v>
      </c>
      <c r="C91" s="3">
        <v>93</v>
      </c>
      <c r="D91" s="3" t="s">
        <v>232</v>
      </c>
      <c r="E91" t="s">
        <v>211</v>
      </c>
      <c r="F91" t="s">
        <v>20</v>
      </c>
    </row>
    <row r="92" spans="1:6" x14ac:dyDescent="0.2">
      <c r="A92">
        <v>4299</v>
      </c>
      <c r="B92" s="3" t="s">
        <v>9</v>
      </c>
      <c r="C92" s="3">
        <v>92</v>
      </c>
      <c r="D92" s="3" t="s">
        <v>232</v>
      </c>
      <c r="E92" t="s">
        <v>179</v>
      </c>
      <c r="F92" t="s">
        <v>180</v>
      </c>
    </row>
    <row r="93" spans="1:6" x14ac:dyDescent="0.2">
      <c r="A93">
        <v>5728</v>
      </c>
      <c r="B93" s="3" t="s">
        <v>9</v>
      </c>
      <c r="C93" s="3">
        <v>93</v>
      </c>
      <c r="D93" s="3" t="s">
        <v>232</v>
      </c>
      <c r="E93" t="s">
        <v>119</v>
      </c>
      <c r="F93" t="s">
        <v>20</v>
      </c>
    </row>
    <row r="94" spans="1:6" x14ac:dyDescent="0.2">
      <c r="A94">
        <v>871431</v>
      </c>
      <c r="B94" s="3" t="s">
        <v>9</v>
      </c>
      <c r="C94" s="3">
        <v>93</v>
      </c>
      <c r="D94" s="3" t="s">
        <v>232</v>
      </c>
      <c r="E94" t="s">
        <v>85</v>
      </c>
      <c r="F94" t="s">
        <v>20</v>
      </c>
    </row>
    <row r="95" spans="1:6" x14ac:dyDescent="0.2">
      <c r="A95">
        <v>4086464</v>
      </c>
      <c r="B95" s="3" t="s">
        <v>9</v>
      </c>
      <c r="C95" s="3">
        <v>91</v>
      </c>
      <c r="D95" s="3" t="s">
        <v>232</v>
      </c>
      <c r="E95" t="s">
        <v>10</v>
      </c>
      <c r="F95" t="s">
        <v>11</v>
      </c>
    </row>
    <row r="96" spans="1:6" x14ac:dyDescent="0.2">
      <c r="A96">
        <v>64</v>
      </c>
      <c r="B96" s="3" t="s">
        <v>9</v>
      </c>
      <c r="C96" s="3">
        <v>92</v>
      </c>
      <c r="D96" s="3" t="s">
        <v>232</v>
      </c>
      <c r="E96" t="s">
        <v>30</v>
      </c>
      <c r="F96" t="s">
        <v>31</v>
      </c>
    </row>
    <row r="97" spans="1:6" x14ac:dyDescent="0.2">
      <c r="A97">
        <v>719483</v>
      </c>
      <c r="B97" s="3" t="s">
        <v>9</v>
      </c>
      <c r="C97" s="3">
        <v>91</v>
      </c>
      <c r="D97" s="3" t="s">
        <v>232</v>
      </c>
      <c r="E97" t="s">
        <v>29</v>
      </c>
      <c r="F97" t="s">
        <v>11</v>
      </c>
    </row>
    <row r="98" spans="1:6" x14ac:dyDescent="0.2">
      <c r="A98">
        <v>1528</v>
      </c>
      <c r="B98" s="3" t="s">
        <v>9</v>
      </c>
      <c r="C98" s="3">
        <v>94</v>
      </c>
      <c r="D98" s="3" t="s">
        <v>232</v>
      </c>
      <c r="E98" t="s">
        <v>74</v>
      </c>
      <c r="F98" t="s">
        <v>75</v>
      </c>
    </row>
    <row r="99" spans="1:6" x14ac:dyDescent="0.2">
      <c r="A99">
        <v>9291</v>
      </c>
      <c r="B99" s="3" t="s">
        <v>23</v>
      </c>
      <c r="C99" s="3">
        <v>1</v>
      </c>
      <c r="D99" s="3" t="s">
        <v>232</v>
      </c>
      <c r="E99" t="s">
        <v>157</v>
      </c>
      <c r="F99" t="s">
        <v>20</v>
      </c>
    </row>
    <row r="100" spans="1:6" x14ac:dyDescent="0.2">
      <c r="A100">
        <v>8375</v>
      </c>
      <c r="B100" s="3" t="s">
        <v>23</v>
      </c>
      <c r="C100" s="3">
        <v>2</v>
      </c>
      <c r="D100" s="3" t="s">
        <v>232</v>
      </c>
      <c r="E100" t="s">
        <v>99</v>
      </c>
      <c r="F100" t="s">
        <v>62</v>
      </c>
    </row>
    <row r="101" spans="1:6" x14ac:dyDescent="0.2">
      <c r="A101">
        <v>8692</v>
      </c>
      <c r="B101" s="3" t="s">
        <v>23</v>
      </c>
      <c r="C101" s="3">
        <v>4</v>
      </c>
      <c r="D101" s="3" t="s">
        <v>232</v>
      </c>
      <c r="E101" t="s">
        <v>150</v>
      </c>
      <c r="F101" t="s">
        <v>20</v>
      </c>
    </row>
    <row r="102" spans="1:6" x14ac:dyDescent="0.2">
      <c r="A102">
        <v>4706</v>
      </c>
      <c r="B102" s="3" t="s">
        <v>23</v>
      </c>
      <c r="C102" s="3">
        <v>3</v>
      </c>
      <c r="D102" s="3" t="s">
        <v>232</v>
      </c>
      <c r="E102" t="s">
        <v>127</v>
      </c>
      <c r="F102" t="s">
        <v>20</v>
      </c>
    </row>
    <row r="103" spans="1:6" x14ac:dyDescent="0.2">
      <c r="A103">
        <v>1508629</v>
      </c>
      <c r="B103" s="3" t="s">
        <v>23</v>
      </c>
      <c r="C103" s="3">
        <v>4</v>
      </c>
      <c r="D103" s="3" t="s">
        <v>232</v>
      </c>
      <c r="E103" t="s">
        <v>178</v>
      </c>
      <c r="F103" t="s">
        <v>20</v>
      </c>
    </row>
    <row r="104" spans="1:6" x14ac:dyDescent="0.2">
      <c r="A104">
        <v>142</v>
      </c>
      <c r="B104" s="3" t="s">
        <v>23</v>
      </c>
      <c r="C104" s="3">
        <v>4</v>
      </c>
      <c r="D104" s="3" t="s">
        <v>232</v>
      </c>
      <c r="E104" t="s">
        <v>104</v>
      </c>
      <c r="F104" t="s">
        <v>20</v>
      </c>
    </row>
    <row r="105" spans="1:6" x14ac:dyDescent="0.2">
      <c r="A105">
        <v>5707062</v>
      </c>
      <c r="B105" s="3" t="s">
        <v>23</v>
      </c>
      <c r="C105" s="3">
        <v>4</v>
      </c>
      <c r="D105" s="3" t="s">
        <v>232</v>
      </c>
      <c r="E105" t="s">
        <v>124</v>
      </c>
      <c r="F105" t="s">
        <v>20</v>
      </c>
    </row>
    <row r="106" spans="1:6" x14ac:dyDescent="0.2">
      <c r="A106">
        <v>608815</v>
      </c>
      <c r="B106" s="3" t="s">
        <v>23</v>
      </c>
      <c r="C106" s="3">
        <v>2</v>
      </c>
      <c r="D106" s="3" t="s">
        <v>232</v>
      </c>
      <c r="E106" t="s">
        <v>100</v>
      </c>
      <c r="F106" t="s">
        <v>20</v>
      </c>
    </row>
    <row r="107" spans="1:6" x14ac:dyDescent="0.2">
      <c r="A107">
        <v>2192</v>
      </c>
      <c r="B107" s="3" t="s">
        <v>23</v>
      </c>
      <c r="C107" s="3">
        <v>4</v>
      </c>
      <c r="D107" s="3" t="s">
        <v>232</v>
      </c>
      <c r="E107" t="s">
        <v>112</v>
      </c>
      <c r="F107" t="s">
        <v>20</v>
      </c>
    </row>
    <row r="108" spans="1:6" x14ac:dyDescent="0.2">
      <c r="A108">
        <v>5148451</v>
      </c>
      <c r="B108" s="3" t="s">
        <v>23</v>
      </c>
      <c r="C108" s="3">
        <v>4</v>
      </c>
      <c r="D108" s="3" t="s">
        <v>232</v>
      </c>
      <c r="E108" t="s">
        <v>161</v>
      </c>
      <c r="F108" t="s">
        <v>20</v>
      </c>
    </row>
    <row r="109" spans="1:6" x14ac:dyDescent="0.2">
      <c r="A109">
        <v>7121</v>
      </c>
      <c r="B109" s="3" t="s">
        <v>23</v>
      </c>
      <c r="C109" s="3">
        <v>2</v>
      </c>
      <c r="D109" s="3" t="s">
        <v>232</v>
      </c>
      <c r="E109" t="s">
        <v>80</v>
      </c>
      <c r="F109" t="s">
        <v>20</v>
      </c>
    </row>
    <row r="110" spans="1:6" x14ac:dyDescent="0.2">
      <c r="A110">
        <v>6331</v>
      </c>
      <c r="B110" s="3" t="s">
        <v>23</v>
      </c>
      <c r="C110" s="3">
        <v>4</v>
      </c>
      <c r="D110" s="3" t="s">
        <v>232</v>
      </c>
      <c r="E110" t="s">
        <v>24</v>
      </c>
      <c r="F110" t="s">
        <v>20</v>
      </c>
    </row>
    <row r="111" spans="1:6" x14ac:dyDescent="0.2">
      <c r="A111">
        <v>8219</v>
      </c>
      <c r="B111" s="3" t="s">
        <v>23</v>
      </c>
      <c r="C111" s="3">
        <v>3</v>
      </c>
      <c r="D111" s="3" t="s">
        <v>232</v>
      </c>
      <c r="E111" t="s">
        <v>57</v>
      </c>
      <c r="F111" t="s">
        <v>20</v>
      </c>
    </row>
    <row r="112" spans="1:6" x14ac:dyDescent="0.2">
      <c r="A112">
        <v>9040</v>
      </c>
      <c r="B112" s="3" t="s">
        <v>23</v>
      </c>
      <c r="C112" s="3">
        <v>2</v>
      </c>
      <c r="D112" s="3" t="s">
        <v>232</v>
      </c>
      <c r="E112" t="s">
        <v>61</v>
      </c>
      <c r="F112" t="s">
        <v>62</v>
      </c>
    </row>
    <row r="113" spans="1:6" x14ac:dyDescent="0.2">
      <c r="A113">
        <v>116</v>
      </c>
      <c r="B113" s="3" t="s">
        <v>23</v>
      </c>
      <c r="C113" s="3">
        <v>1</v>
      </c>
      <c r="D113" s="3" t="s">
        <v>232</v>
      </c>
      <c r="E113" t="s">
        <v>67</v>
      </c>
      <c r="F113" t="s">
        <v>20</v>
      </c>
    </row>
    <row r="114" spans="1:6" x14ac:dyDescent="0.2">
      <c r="A114">
        <v>2591</v>
      </c>
      <c r="B114" s="3" t="s">
        <v>23</v>
      </c>
      <c r="C114" s="3">
        <v>1</v>
      </c>
      <c r="D114" s="3" t="s">
        <v>232</v>
      </c>
      <c r="E114" t="s">
        <v>72</v>
      </c>
      <c r="F114" t="s">
        <v>20</v>
      </c>
    </row>
    <row r="115" spans="1:6" x14ac:dyDescent="0.2">
      <c r="A115">
        <v>1450037</v>
      </c>
      <c r="B115" s="3" t="s">
        <v>23</v>
      </c>
      <c r="C115" s="3">
        <v>2</v>
      </c>
      <c r="D115" s="3" t="s">
        <v>232</v>
      </c>
      <c r="E115" t="s">
        <v>76</v>
      </c>
      <c r="F115" t="s">
        <v>20</v>
      </c>
    </row>
    <row r="117" spans="1:6" x14ac:dyDescent="0.2">
      <c r="A117" t="s">
        <v>239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CD97-0871-4A41-842A-5814EF902D7A}">
  <dimension ref="A2:G158"/>
  <sheetViews>
    <sheetView topLeftCell="A117" workbookViewId="0">
      <selection activeCell="E147" sqref="E147"/>
    </sheetView>
  </sheetViews>
  <sheetFormatPr baseColWidth="10" defaultColWidth="11" defaultRowHeight="16" x14ac:dyDescent="0.2"/>
  <cols>
    <col min="1" max="1" width="9.33203125" bestFit="1" customWidth="1"/>
    <col min="2" max="2" width="9.33203125" style="3" bestFit="1" customWidth="1"/>
    <col min="3" max="3" width="7.5" style="3" bestFit="1" customWidth="1"/>
    <col min="4" max="4" width="5" style="3" bestFit="1" customWidth="1"/>
    <col min="5" max="5" width="22" style="3" bestFit="1" customWidth="1"/>
    <col min="6" max="6" width="42.5" style="4" customWidth="1"/>
    <col min="7" max="7" width="20" style="3" bestFit="1" customWidth="1"/>
  </cols>
  <sheetData>
    <row r="2" spans="1:7" x14ac:dyDescent="0.2">
      <c r="A2" s="1"/>
      <c r="B2" s="1" t="s">
        <v>0</v>
      </c>
      <c r="C2" s="23" t="s">
        <v>1</v>
      </c>
      <c r="D2" s="23" t="s">
        <v>2</v>
      </c>
      <c r="E2" s="23" t="s">
        <v>3</v>
      </c>
      <c r="F2" s="1" t="s">
        <v>4</v>
      </c>
      <c r="G2" s="1" t="s">
        <v>5</v>
      </c>
    </row>
    <row r="3" spans="1:7" x14ac:dyDescent="0.2">
      <c r="A3" s="2"/>
      <c r="B3" s="2">
        <v>4527</v>
      </c>
      <c r="C3" s="24" t="s">
        <v>36</v>
      </c>
      <c r="D3" s="24">
        <v>41</v>
      </c>
      <c r="E3" s="24" t="s">
        <v>232</v>
      </c>
      <c r="F3" s="2" t="s">
        <v>126</v>
      </c>
      <c r="G3" s="2" t="s">
        <v>38</v>
      </c>
    </row>
    <row r="4" spans="1:7" x14ac:dyDescent="0.2">
      <c r="A4" s="2"/>
      <c r="B4" s="2">
        <v>558</v>
      </c>
      <c r="C4" s="24" t="s">
        <v>91</v>
      </c>
      <c r="D4" s="24">
        <v>31</v>
      </c>
      <c r="E4" s="24" t="s">
        <v>232</v>
      </c>
      <c r="F4" s="2" t="s">
        <v>140</v>
      </c>
      <c r="G4" s="2" t="s">
        <v>122</v>
      </c>
    </row>
    <row r="5" spans="1:7" x14ac:dyDescent="0.2">
      <c r="A5" s="2"/>
      <c r="B5" s="2">
        <v>6080</v>
      </c>
      <c r="C5" s="24" t="s">
        <v>15</v>
      </c>
      <c r="D5" s="24">
        <v>62</v>
      </c>
      <c r="E5" s="24" t="s">
        <v>232</v>
      </c>
      <c r="F5" s="2" t="s">
        <v>110</v>
      </c>
      <c r="G5" s="2" t="s">
        <v>60</v>
      </c>
    </row>
    <row r="6" spans="1:7" x14ac:dyDescent="0.2">
      <c r="A6" s="2"/>
      <c r="B6" s="2">
        <v>1373428</v>
      </c>
      <c r="C6" s="24" t="s">
        <v>6</v>
      </c>
      <c r="D6" s="24">
        <v>21</v>
      </c>
      <c r="E6" s="24" t="s">
        <v>232</v>
      </c>
      <c r="F6" s="2" t="s">
        <v>82</v>
      </c>
      <c r="G6" s="2" t="s">
        <v>14</v>
      </c>
    </row>
    <row r="7" spans="1:7" x14ac:dyDescent="0.2">
      <c r="A7" s="2"/>
      <c r="B7" s="2">
        <v>9291</v>
      </c>
      <c r="C7" s="24" t="s">
        <v>23</v>
      </c>
      <c r="D7" s="24">
        <v>1</v>
      </c>
      <c r="E7" s="24" t="s">
        <v>232</v>
      </c>
      <c r="F7" s="2" t="s">
        <v>157</v>
      </c>
      <c r="G7" s="2" t="s">
        <v>20</v>
      </c>
    </row>
    <row r="8" spans="1:7" x14ac:dyDescent="0.2">
      <c r="A8" s="2"/>
      <c r="B8" s="2">
        <v>1055258</v>
      </c>
      <c r="C8" s="24" t="s">
        <v>9</v>
      </c>
      <c r="D8" s="24">
        <v>91</v>
      </c>
      <c r="E8" s="24" t="s">
        <v>232</v>
      </c>
      <c r="F8" s="2" t="s">
        <v>193</v>
      </c>
      <c r="G8" s="2" t="s">
        <v>142</v>
      </c>
    </row>
    <row r="9" spans="1:7" x14ac:dyDescent="0.2">
      <c r="A9" s="2"/>
      <c r="B9" s="2">
        <v>3691796</v>
      </c>
      <c r="C9" s="24" t="s">
        <v>25</v>
      </c>
      <c r="D9" s="24">
        <v>81</v>
      </c>
      <c r="E9" s="24" t="s">
        <v>232</v>
      </c>
      <c r="F9" s="2" t="s">
        <v>134</v>
      </c>
      <c r="G9" s="2" t="s">
        <v>106</v>
      </c>
    </row>
    <row r="10" spans="1:7" x14ac:dyDescent="0.2">
      <c r="A10" s="2"/>
      <c r="B10" s="2">
        <v>9072</v>
      </c>
      <c r="C10" s="24" t="s">
        <v>9</v>
      </c>
      <c r="D10" s="24">
        <v>91</v>
      </c>
      <c r="E10" s="24" t="s">
        <v>232</v>
      </c>
      <c r="F10" s="2" t="s">
        <v>141</v>
      </c>
      <c r="G10" s="2" t="s">
        <v>142</v>
      </c>
    </row>
    <row r="11" spans="1:7" x14ac:dyDescent="0.2">
      <c r="A11" s="2"/>
      <c r="B11" s="2">
        <v>4056</v>
      </c>
      <c r="C11" s="24" t="s">
        <v>64</v>
      </c>
      <c r="D11" s="24">
        <v>73</v>
      </c>
      <c r="E11" s="24" t="s">
        <v>232</v>
      </c>
      <c r="F11" s="2" t="s">
        <v>182</v>
      </c>
      <c r="G11" s="2" t="s">
        <v>183</v>
      </c>
    </row>
    <row r="12" spans="1:7" x14ac:dyDescent="0.2">
      <c r="A12" s="2"/>
      <c r="B12" s="2">
        <v>8836</v>
      </c>
      <c r="C12" s="24" t="s">
        <v>18</v>
      </c>
      <c r="D12" s="24">
        <v>51</v>
      </c>
      <c r="E12" s="24" t="s">
        <v>232</v>
      </c>
      <c r="F12" s="2" t="s">
        <v>115</v>
      </c>
      <c r="G12" s="2" t="s">
        <v>20</v>
      </c>
    </row>
    <row r="13" spans="1:7" x14ac:dyDescent="0.2">
      <c r="A13" s="2"/>
      <c r="B13" s="2">
        <v>4896</v>
      </c>
      <c r="C13" s="24" t="s">
        <v>9</v>
      </c>
      <c r="D13" s="24">
        <v>94</v>
      </c>
      <c r="E13" s="24" t="s">
        <v>232</v>
      </c>
      <c r="F13" s="2" t="s">
        <v>130</v>
      </c>
      <c r="G13" s="2" t="s">
        <v>75</v>
      </c>
    </row>
    <row r="14" spans="1:7" x14ac:dyDescent="0.2">
      <c r="A14" s="2"/>
      <c r="B14" s="2">
        <v>727288</v>
      </c>
      <c r="C14" s="24" t="s">
        <v>64</v>
      </c>
      <c r="D14" s="24">
        <v>74</v>
      </c>
      <c r="E14" s="24" t="s">
        <v>232</v>
      </c>
      <c r="F14" s="2" t="s">
        <v>148</v>
      </c>
      <c r="G14" s="2" t="s">
        <v>56</v>
      </c>
    </row>
    <row r="15" spans="1:7" x14ac:dyDescent="0.2">
      <c r="A15" s="2"/>
      <c r="B15" s="2">
        <v>5113</v>
      </c>
      <c r="C15" s="24" t="s">
        <v>91</v>
      </c>
      <c r="D15" s="24">
        <v>31</v>
      </c>
      <c r="E15" s="24" t="s">
        <v>232</v>
      </c>
      <c r="F15" s="2" t="s">
        <v>188</v>
      </c>
      <c r="G15" s="2" t="s">
        <v>189</v>
      </c>
    </row>
    <row r="16" spans="1:7" x14ac:dyDescent="0.2">
      <c r="A16" s="2"/>
      <c r="B16" s="2">
        <v>6870</v>
      </c>
      <c r="C16" s="24" t="s">
        <v>36</v>
      </c>
      <c r="D16" s="24">
        <v>42</v>
      </c>
      <c r="E16" s="24" t="s">
        <v>232</v>
      </c>
      <c r="F16" s="2" t="s">
        <v>207</v>
      </c>
      <c r="G16" s="2" t="s">
        <v>208</v>
      </c>
    </row>
    <row r="17" spans="1:7" x14ac:dyDescent="0.2">
      <c r="A17" s="2"/>
      <c r="B17" s="2">
        <v>7345</v>
      </c>
      <c r="C17" s="24" t="s">
        <v>15</v>
      </c>
      <c r="D17" s="24">
        <v>64</v>
      </c>
      <c r="E17" s="24" t="s">
        <v>232</v>
      </c>
      <c r="F17" s="2" t="s">
        <v>143</v>
      </c>
      <c r="G17" s="2" t="s">
        <v>144</v>
      </c>
    </row>
    <row r="18" spans="1:7" x14ac:dyDescent="0.2">
      <c r="A18" s="2"/>
      <c r="B18" s="2">
        <v>5816</v>
      </c>
      <c r="C18" s="24" t="s">
        <v>9</v>
      </c>
      <c r="D18" s="24">
        <v>93</v>
      </c>
      <c r="E18" s="24" t="s">
        <v>232</v>
      </c>
      <c r="F18" s="2" t="s">
        <v>211</v>
      </c>
      <c r="G18" s="2" t="s">
        <v>20</v>
      </c>
    </row>
    <row r="19" spans="1:7" x14ac:dyDescent="0.2">
      <c r="A19" s="2"/>
      <c r="B19" s="2">
        <v>5014</v>
      </c>
      <c r="C19" s="24" t="s">
        <v>15</v>
      </c>
      <c r="D19" s="24">
        <v>64</v>
      </c>
      <c r="E19" s="24" t="s">
        <v>232</v>
      </c>
      <c r="F19" s="2" t="s">
        <v>131</v>
      </c>
      <c r="G19" s="2" t="s">
        <v>132</v>
      </c>
    </row>
    <row r="20" spans="1:7" x14ac:dyDescent="0.2">
      <c r="A20" s="2"/>
      <c r="B20" s="2">
        <v>7118</v>
      </c>
      <c r="C20" s="24" t="s">
        <v>64</v>
      </c>
      <c r="D20" s="24">
        <v>73</v>
      </c>
      <c r="E20" s="24" t="s">
        <v>232</v>
      </c>
      <c r="F20" s="2" t="s">
        <v>78</v>
      </c>
      <c r="G20" s="2" t="s">
        <v>79</v>
      </c>
    </row>
    <row r="21" spans="1:7" x14ac:dyDescent="0.2">
      <c r="A21" s="2"/>
      <c r="B21" s="2">
        <v>4299</v>
      </c>
      <c r="C21" s="24" t="s">
        <v>9</v>
      </c>
      <c r="D21" s="24">
        <v>92</v>
      </c>
      <c r="E21" s="24" t="s">
        <v>232</v>
      </c>
      <c r="F21" s="2" t="s">
        <v>179</v>
      </c>
      <c r="G21" s="2" t="s">
        <v>180</v>
      </c>
    </row>
    <row r="22" spans="1:7" x14ac:dyDescent="0.2">
      <c r="A22" s="2"/>
      <c r="B22" s="2">
        <v>4302</v>
      </c>
      <c r="C22" s="24" t="s">
        <v>6</v>
      </c>
      <c r="D22" s="24">
        <v>24</v>
      </c>
      <c r="E22" s="24" t="s">
        <v>232</v>
      </c>
      <c r="F22" s="2" t="s">
        <v>128</v>
      </c>
      <c r="G22" s="2" t="s">
        <v>14</v>
      </c>
    </row>
    <row r="23" spans="1:7" x14ac:dyDescent="0.2">
      <c r="A23" s="2"/>
      <c r="B23" s="2">
        <v>1070</v>
      </c>
      <c r="C23" s="24" t="s">
        <v>15</v>
      </c>
      <c r="D23" s="24">
        <v>61</v>
      </c>
      <c r="E23" s="24" t="s">
        <v>232</v>
      </c>
      <c r="F23" s="2" t="s">
        <v>163</v>
      </c>
      <c r="G23" s="2" t="s">
        <v>17</v>
      </c>
    </row>
    <row r="24" spans="1:7" x14ac:dyDescent="0.2">
      <c r="A24" s="2"/>
      <c r="B24" s="2">
        <v>7674</v>
      </c>
      <c r="C24" s="24" t="s">
        <v>36</v>
      </c>
      <c r="D24" s="24">
        <v>43</v>
      </c>
      <c r="E24" s="24" t="s">
        <v>232</v>
      </c>
      <c r="F24" s="2" t="s">
        <v>109</v>
      </c>
      <c r="G24" s="2" t="s">
        <v>41</v>
      </c>
    </row>
    <row r="25" spans="1:7" x14ac:dyDescent="0.2">
      <c r="A25" s="2"/>
      <c r="B25" s="2">
        <v>3950889</v>
      </c>
      <c r="C25" s="24" t="s">
        <v>15</v>
      </c>
      <c r="D25" s="24">
        <v>61</v>
      </c>
      <c r="E25" s="24" t="s">
        <v>232</v>
      </c>
      <c r="F25" s="2" t="s">
        <v>171</v>
      </c>
      <c r="G25" s="2" t="s">
        <v>17</v>
      </c>
    </row>
    <row r="26" spans="1:7" x14ac:dyDescent="0.2">
      <c r="A26" s="2"/>
      <c r="B26" s="2">
        <v>8175</v>
      </c>
      <c r="C26" s="24" t="s">
        <v>18</v>
      </c>
      <c r="D26" s="24">
        <v>51</v>
      </c>
      <c r="E26" s="24" t="s">
        <v>232</v>
      </c>
      <c r="F26" s="2" t="s">
        <v>98</v>
      </c>
      <c r="G26" s="2" t="s">
        <v>20</v>
      </c>
    </row>
    <row r="27" spans="1:7" x14ac:dyDescent="0.2">
      <c r="A27" s="2"/>
      <c r="B27" s="2">
        <v>8375</v>
      </c>
      <c r="C27" s="24" t="s">
        <v>23</v>
      </c>
      <c r="D27" s="24">
        <v>2</v>
      </c>
      <c r="E27" s="24" t="s">
        <v>232</v>
      </c>
      <c r="F27" s="2" t="s">
        <v>99</v>
      </c>
      <c r="G27" s="2" t="s">
        <v>62</v>
      </c>
    </row>
    <row r="28" spans="1:7" x14ac:dyDescent="0.2">
      <c r="A28" s="2"/>
      <c r="B28" s="2">
        <v>2134</v>
      </c>
      <c r="C28" s="24" t="s">
        <v>25</v>
      </c>
      <c r="D28" s="24">
        <v>83</v>
      </c>
      <c r="E28" s="24" t="s">
        <v>232</v>
      </c>
      <c r="F28" s="2" t="s">
        <v>203</v>
      </c>
      <c r="G28" s="2" t="s">
        <v>20</v>
      </c>
    </row>
    <row r="29" spans="1:7" x14ac:dyDescent="0.2">
      <c r="A29" s="2"/>
      <c r="B29" s="2">
        <v>3475682</v>
      </c>
      <c r="C29" s="24" t="s">
        <v>15</v>
      </c>
      <c r="D29" s="24">
        <v>63</v>
      </c>
      <c r="E29" s="24" t="s">
        <v>232</v>
      </c>
      <c r="F29" s="2" t="s">
        <v>160</v>
      </c>
      <c r="G29" s="2" t="s">
        <v>17</v>
      </c>
    </row>
    <row r="30" spans="1:7" x14ac:dyDescent="0.2">
      <c r="A30" s="2"/>
      <c r="B30" s="2">
        <v>2629</v>
      </c>
      <c r="C30" s="24" t="s">
        <v>25</v>
      </c>
      <c r="D30" s="24">
        <v>84</v>
      </c>
      <c r="E30" s="24" t="s">
        <v>232</v>
      </c>
      <c r="F30" s="2" t="s">
        <v>205</v>
      </c>
      <c r="G30" s="2" t="s">
        <v>20</v>
      </c>
    </row>
    <row r="31" spans="1:7" x14ac:dyDescent="0.2">
      <c r="A31" s="2"/>
      <c r="B31" s="2">
        <v>9632</v>
      </c>
      <c r="C31" s="24" t="s">
        <v>18</v>
      </c>
      <c r="D31" s="24">
        <v>53</v>
      </c>
      <c r="E31" s="24" t="s">
        <v>232</v>
      </c>
      <c r="F31" s="2" t="s">
        <v>81</v>
      </c>
      <c r="G31" s="2" t="s">
        <v>20</v>
      </c>
    </row>
    <row r="32" spans="1:7" x14ac:dyDescent="0.2">
      <c r="A32" s="2"/>
      <c r="B32" s="2">
        <v>1178392</v>
      </c>
      <c r="C32" s="24" t="s">
        <v>12</v>
      </c>
      <c r="D32" s="24">
        <v>14</v>
      </c>
      <c r="E32" s="24" t="s">
        <v>232</v>
      </c>
      <c r="F32" s="2" t="s">
        <v>89</v>
      </c>
      <c r="G32" s="2" t="s">
        <v>14</v>
      </c>
    </row>
    <row r="33" spans="1:7" x14ac:dyDescent="0.2">
      <c r="A33" s="2"/>
      <c r="B33" s="2">
        <v>4037103</v>
      </c>
      <c r="C33" s="24" t="s">
        <v>25</v>
      </c>
      <c r="D33" s="24">
        <v>81</v>
      </c>
      <c r="E33" s="24" t="s">
        <v>232</v>
      </c>
      <c r="F33" s="2" t="s">
        <v>107</v>
      </c>
      <c r="G33" s="2" t="s">
        <v>20</v>
      </c>
    </row>
    <row r="34" spans="1:7" x14ac:dyDescent="0.2">
      <c r="A34" s="2"/>
      <c r="B34" s="2">
        <v>8692</v>
      </c>
      <c r="C34" s="24" t="s">
        <v>23</v>
      </c>
      <c r="D34" s="24">
        <v>4</v>
      </c>
      <c r="E34" s="24" t="s">
        <v>232</v>
      </c>
      <c r="F34" s="2" t="s">
        <v>150</v>
      </c>
      <c r="G34" s="2" t="s">
        <v>20</v>
      </c>
    </row>
    <row r="35" spans="1:7" x14ac:dyDescent="0.2">
      <c r="A35" s="2"/>
      <c r="B35" s="2">
        <v>818170</v>
      </c>
      <c r="C35" s="24" t="s">
        <v>91</v>
      </c>
      <c r="D35" s="24">
        <v>32</v>
      </c>
      <c r="E35" s="24" t="s">
        <v>232</v>
      </c>
      <c r="F35" s="2" t="s">
        <v>121</v>
      </c>
      <c r="G35" s="2" t="s">
        <v>122</v>
      </c>
    </row>
    <row r="36" spans="1:7" x14ac:dyDescent="0.2">
      <c r="A36" s="2"/>
      <c r="B36" s="2">
        <v>7194119</v>
      </c>
      <c r="C36" s="24" t="s">
        <v>6</v>
      </c>
      <c r="D36" s="24">
        <v>24</v>
      </c>
      <c r="E36" s="24" t="s">
        <v>232</v>
      </c>
      <c r="F36" s="2" t="s">
        <v>129</v>
      </c>
      <c r="G36" s="2" t="s">
        <v>118</v>
      </c>
    </row>
    <row r="37" spans="1:7" x14ac:dyDescent="0.2">
      <c r="A37" s="2"/>
      <c r="B37" s="2">
        <v>5728</v>
      </c>
      <c r="C37" s="24" t="s">
        <v>9</v>
      </c>
      <c r="D37" s="24">
        <v>93</v>
      </c>
      <c r="E37" s="24" t="s">
        <v>232</v>
      </c>
      <c r="F37" s="2" t="s">
        <v>119</v>
      </c>
      <c r="G37" s="2" t="s">
        <v>20</v>
      </c>
    </row>
    <row r="38" spans="1:7" x14ac:dyDescent="0.2">
      <c r="A38" s="2"/>
      <c r="B38" s="2">
        <v>2299</v>
      </c>
      <c r="C38" s="24" t="s">
        <v>6</v>
      </c>
      <c r="D38" s="24">
        <v>22</v>
      </c>
      <c r="E38" s="24" t="s">
        <v>232</v>
      </c>
      <c r="F38" s="2" t="s">
        <v>204</v>
      </c>
      <c r="G38" s="2" t="s">
        <v>53</v>
      </c>
    </row>
    <row r="39" spans="1:7" x14ac:dyDescent="0.2">
      <c r="A39" s="2"/>
      <c r="B39" s="2">
        <v>5484140</v>
      </c>
      <c r="C39" s="24" t="s">
        <v>36</v>
      </c>
      <c r="D39" s="24">
        <v>41</v>
      </c>
      <c r="E39" s="24" t="s">
        <v>232</v>
      </c>
      <c r="F39" s="2" t="s">
        <v>147</v>
      </c>
      <c r="G39" s="2" t="s">
        <v>38</v>
      </c>
    </row>
    <row r="40" spans="1:7" x14ac:dyDescent="0.2">
      <c r="A40" s="2"/>
      <c r="B40" s="2">
        <v>1813</v>
      </c>
      <c r="C40" s="24" t="s">
        <v>6</v>
      </c>
      <c r="D40" s="24">
        <v>23</v>
      </c>
      <c r="E40" s="24" t="s">
        <v>232</v>
      </c>
      <c r="F40" s="2" t="s">
        <v>120</v>
      </c>
      <c r="G40" s="2" t="s">
        <v>53</v>
      </c>
    </row>
    <row r="41" spans="1:7" x14ac:dyDescent="0.2">
      <c r="A41" s="2"/>
      <c r="B41" s="2">
        <v>6636</v>
      </c>
      <c r="C41" s="24" t="s">
        <v>12</v>
      </c>
      <c r="D41" s="24">
        <v>13</v>
      </c>
      <c r="E41" s="24" t="s">
        <v>232</v>
      </c>
      <c r="F41" s="2" t="s">
        <v>185</v>
      </c>
      <c r="G41" s="2" t="s">
        <v>177</v>
      </c>
    </row>
    <row r="42" spans="1:7" x14ac:dyDescent="0.2">
      <c r="A42" s="2"/>
      <c r="B42" s="2">
        <v>4706</v>
      </c>
      <c r="C42" s="24" t="s">
        <v>23</v>
      </c>
      <c r="D42" s="24">
        <v>3</v>
      </c>
      <c r="E42" s="24" t="s">
        <v>232</v>
      </c>
      <c r="F42" s="2" t="s">
        <v>127</v>
      </c>
      <c r="G42" s="2" t="s">
        <v>20</v>
      </c>
    </row>
    <row r="43" spans="1:7" x14ac:dyDescent="0.2">
      <c r="A43" s="2"/>
      <c r="B43" s="2">
        <v>4837</v>
      </c>
      <c r="C43" s="24" t="s">
        <v>18</v>
      </c>
      <c r="D43" s="24">
        <v>53</v>
      </c>
      <c r="E43" s="24" t="s">
        <v>232</v>
      </c>
      <c r="F43" s="2" t="s">
        <v>151</v>
      </c>
      <c r="G43" s="2" t="s">
        <v>20</v>
      </c>
    </row>
    <row r="44" spans="1:7" x14ac:dyDescent="0.2">
      <c r="A44" s="2"/>
      <c r="B44" s="2">
        <v>1538599</v>
      </c>
      <c r="C44" s="24" t="s">
        <v>12</v>
      </c>
      <c r="D44" s="24">
        <v>12</v>
      </c>
      <c r="E44" s="24" t="s">
        <v>232</v>
      </c>
      <c r="F44" s="2" t="s">
        <v>90</v>
      </c>
      <c r="G44" s="2" t="s">
        <v>14</v>
      </c>
    </row>
    <row r="45" spans="1:7" x14ac:dyDescent="0.2">
      <c r="A45" s="2"/>
      <c r="B45" s="2">
        <v>1508629</v>
      </c>
      <c r="C45" s="24" t="s">
        <v>23</v>
      </c>
      <c r="D45" s="24">
        <v>4</v>
      </c>
      <c r="E45" s="24" t="s">
        <v>232</v>
      </c>
      <c r="F45" s="2" t="s">
        <v>178</v>
      </c>
      <c r="G45" s="2" t="s">
        <v>20</v>
      </c>
    </row>
    <row r="46" spans="1:7" x14ac:dyDescent="0.2">
      <c r="A46" s="2"/>
      <c r="B46" s="2">
        <v>871431</v>
      </c>
      <c r="C46" s="24" t="s">
        <v>9</v>
      </c>
      <c r="D46" s="24">
        <v>93</v>
      </c>
      <c r="E46" s="24" t="s">
        <v>232</v>
      </c>
      <c r="F46" s="2" t="s">
        <v>85</v>
      </c>
      <c r="G46" s="2" t="s">
        <v>20</v>
      </c>
    </row>
    <row r="47" spans="1:7" x14ac:dyDescent="0.2">
      <c r="A47" s="2"/>
      <c r="B47" s="2">
        <v>889553</v>
      </c>
      <c r="C47" s="24" t="s">
        <v>12</v>
      </c>
      <c r="D47" s="24">
        <v>12</v>
      </c>
      <c r="E47" s="24" t="s">
        <v>232</v>
      </c>
      <c r="F47" s="2" t="s">
        <v>86</v>
      </c>
      <c r="G47" s="2" t="s">
        <v>87</v>
      </c>
    </row>
    <row r="48" spans="1:7" x14ac:dyDescent="0.2">
      <c r="A48" s="2"/>
      <c r="B48" s="2">
        <v>142</v>
      </c>
      <c r="C48" s="24" t="s">
        <v>23</v>
      </c>
      <c r="D48" s="24">
        <v>4</v>
      </c>
      <c r="E48" s="24" t="s">
        <v>232</v>
      </c>
      <c r="F48" s="2" t="s">
        <v>104</v>
      </c>
      <c r="G48" s="2" t="s">
        <v>20</v>
      </c>
    </row>
    <row r="49" spans="1:7" x14ac:dyDescent="0.2">
      <c r="A49" s="2"/>
      <c r="B49" s="2">
        <v>967354</v>
      </c>
      <c r="C49" s="24" t="s">
        <v>64</v>
      </c>
      <c r="D49" s="24">
        <v>74</v>
      </c>
      <c r="E49" s="24" t="s">
        <v>232</v>
      </c>
      <c r="F49" s="2" t="s">
        <v>133</v>
      </c>
      <c r="G49" s="2" t="s">
        <v>56</v>
      </c>
    </row>
    <row r="50" spans="1:7" x14ac:dyDescent="0.2">
      <c r="A50" s="2"/>
      <c r="B50" s="2">
        <v>5420</v>
      </c>
      <c r="C50" s="24" t="s">
        <v>6</v>
      </c>
      <c r="D50" s="24">
        <v>23</v>
      </c>
      <c r="E50" s="24" t="s">
        <v>232</v>
      </c>
      <c r="F50" s="2" t="s">
        <v>209</v>
      </c>
      <c r="G50" s="2" t="s">
        <v>8</v>
      </c>
    </row>
    <row r="51" spans="1:7" x14ac:dyDescent="0.2">
      <c r="A51" s="2"/>
      <c r="B51" s="2">
        <v>5707062</v>
      </c>
      <c r="C51" s="24" t="s">
        <v>23</v>
      </c>
      <c r="D51" s="24">
        <v>4</v>
      </c>
      <c r="E51" s="24" t="s">
        <v>232</v>
      </c>
      <c r="F51" s="2" t="s">
        <v>124</v>
      </c>
      <c r="G51" s="2" t="s">
        <v>20</v>
      </c>
    </row>
    <row r="52" spans="1:7" x14ac:dyDescent="0.2">
      <c r="A52" s="2"/>
      <c r="B52" s="2">
        <v>3359</v>
      </c>
      <c r="C52" s="24" t="s">
        <v>64</v>
      </c>
      <c r="D52" s="24">
        <v>73</v>
      </c>
      <c r="E52" s="24" t="s">
        <v>232</v>
      </c>
      <c r="F52" s="2" t="s">
        <v>165</v>
      </c>
      <c r="G52" s="2" t="s">
        <v>79</v>
      </c>
    </row>
    <row r="53" spans="1:7" x14ac:dyDescent="0.2">
      <c r="A53" s="2"/>
      <c r="B53" s="2">
        <v>5218</v>
      </c>
      <c r="C53" s="24" t="s">
        <v>25</v>
      </c>
      <c r="D53" s="24">
        <v>84</v>
      </c>
      <c r="E53" s="24" t="s">
        <v>232</v>
      </c>
      <c r="F53" s="2" t="s">
        <v>111</v>
      </c>
      <c r="G53" s="2" t="s">
        <v>20</v>
      </c>
    </row>
    <row r="54" spans="1:7" x14ac:dyDescent="0.2">
      <c r="A54" s="2"/>
      <c r="B54" s="2">
        <v>3799</v>
      </c>
      <c r="C54" s="24" t="s">
        <v>12</v>
      </c>
      <c r="D54" s="24">
        <v>12</v>
      </c>
      <c r="E54" s="24" t="s">
        <v>232</v>
      </c>
      <c r="F54" s="2" t="s">
        <v>117</v>
      </c>
      <c r="G54" s="2" t="s">
        <v>118</v>
      </c>
    </row>
    <row r="55" spans="1:7" x14ac:dyDescent="0.2">
      <c r="A55" s="2"/>
      <c r="B55" s="2">
        <v>608815</v>
      </c>
      <c r="C55" s="24" t="s">
        <v>23</v>
      </c>
      <c r="D55" s="24">
        <v>2</v>
      </c>
      <c r="E55" s="24" t="s">
        <v>232</v>
      </c>
      <c r="F55" s="2" t="s">
        <v>100</v>
      </c>
      <c r="G55" s="2" t="s">
        <v>20</v>
      </c>
    </row>
    <row r="56" spans="1:7" x14ac:dyDescent="0.2">
      <c r="A56" s="2"/>
      <c r="B56" s="2">
        <v>1242677</v>
      </c>
      <c r="C56" s="24" t="s">
        <v>6</v>
      </c>
      <c r="D56" s="24">
        <v>21</v>
      </c>
      <c r="E56" s="24" t="s">
        <v>232</v>
      </c>
      <c r="F56" s="2" t="s">
        <v>174</v>
      </c>
      <c r="G56" s="2" t="s">
        <v>14</v>
      </c>
    </row>
    <row r="57" spans="1:7" x14ac:dyDescent="0.2">
      <c r="A57" s="2"/>
      <c r="B57" s="2">
        <v>6065</v>
      </c>
      <c r="C57" s="24" t="s">
        <v>64</v>
      </c>
      <c r="D57" s="24">
        <v>73</v>
      </c>
      <c r="E57" s="24" t="s">
        <v>232</v>
      </c>
      <c r="F57" s="2" t="s">
        <v>212</v>
      </c>
      <c r="G57" s="2" t="s">
        <v>183</v>
      </c>
    </row>
    <row r="58" spans="1:7" x14ac:dyDescent="0.2">
      <c r="A58" s="2"/>
      <c r="B58" s="2">
        <v>2192</v>
      </c>
      <c r="C58" s="24" t="s">
        <v>23</v>
      </c>
      <c r="D58" s="24">
        <v>4</v>
      </c>
      <c r="E58" s="24" t="s">
        <v>232</v>
      </c>
      <c r="F58" s="2" t="s">
        <v>112</v>
      </c>
      <c r="G58" s="2" t="s">
        <v>20</v>
      </c>
    </row>
    <row r="59" spans="1:7" x14ac:dyDescent="0.2">
      <c r="A59" s="2"/>
      <c r="B59" s="2">
        <v>377</v>
      </c>
      <c r="C59" s="24" t="s">
        <v>25</v>
      </c>
      <c r="D59" s="24">
        <v>81</v>
      </c>
      <c r="E59" s="24" t="s">
        <v>232</v>
      </c>
      <c r="F59" s="2" t="s">
        <v>105</v>
      </c>
      <c r="G59" s="2" t="s">
        <v>106</v>
      </c>
    </row>
    <row r="60" spans="1:7" x14ac:dyDescent="0.2">
      <c r="A60" s="2"/>
      <c r="B60" s="2">
        <v>3416</v>
      </c>
      <c r="C60" s="24" t="s">
        <v>64</v>
      </c>
      <c r="D60" s="24">
        <v>72</v>
      </c>
      <c r="E60" s="24" t="s">
        <v>232</v>
      </c>
      <c r="F60" s="2" t="s">
        <v>213</v>
      </c>
      <c r="G60" s="2" t="s">
        <v>214</v>
      </c>
    </row>
    <row r="61" spans="1:7" x14ac:dyDescent="0.2">
      <c r="A61" s="2"/>
      <c r="B61" s="2">
        <v>178</v>
      </c>
      <c r="C61" s="24" t="s">
        <v>6</v>
      </c>
      <c r="D61" s="24">
        <v>21</v>
      </c>
      <c r="E61" s="24" t="s">
        <v>232</v>
      </c>
      <c r="F61" s="2" t="s">
        <v>101</v>
      </c>
      <c r="G61" s="2" t="s">
        <v>14</v>
      </c>
    </row>
    <row r="62" spans="1:7" x14ac:dyDescent="0.2">
      <c r="A62" s="2"/>
      <c r="B62" s="2">
        <v>981104</v>
      </c>
      <c r="C62" s="24" t="s">
        <v>64</v>
      </c>
      <c r="D62" s="24">
        <v>72</v>
      </c>
      <c r="E62" s="24" t="s">
        <v>232</v>
      </c>
      <c r="F62" s="2" t="s">
        <v>170</v>
      </c>
      <c r="G62" s="2" t="s">
        <v>71</v>
      </c>
    </row>
    <row r="63" spans="1:7" x14ac:dyDescent="0.2">
      <c r="A63" s="2"/>
      <c r="B63" s="2">
        <v>1340401</v>
      </c>
      <c r="C63" s="24" t="s">
        <v>36</v>
      </c>
      <c r="D63" s="24">
        <v>41</v>
      </c>
      <c r="E63" s="24" t="s">
        <v>232</v>
      </c>
      <c r="F63" s="2" t="s">
        <v>159</v>
      </c>
      <c r="G63" s="2" t="s">
        <v>38</v>
      </c>
    </row>
    <row r="64" spans="1:7" x14ac:dyDescent="0.2">
      <c r="A64" s="2"/>
      <c r="B64" s="2">
        <v>5668570</v>
      </c>
      <c r="C64" s="24" t="s">
        <v>64</v>
      </c>
      <c r="D64" s="24">
        <v>72</v>
      </c>
      <c r="E64" s="24" t="s">
        <v>232</v>
      </c>
      <c r="F64" s="2" t="s">
        <v>191</v>
      </c>
      <c r="G64" s="2" t="s">
        <v>71</v>
      </c>
    </row>
    <row r="65" spans="1:7" x14ac:dyDescent="0.2">
      <c r="A65" s="2"/>
      <c r="B65" s="2">
        <v>197</v>
      </c>
      <c r="C65" s="24" t="s">
        <v>91</v>
      </c>
      <c r="D65" s="24">
        <v>32</v>
      </c>
      <c r="E65" s="24" t="s">
        <v>232</v>
      </c>
      <c r="F65" s="2" t="s">
        <v>102</v>
      </c>
      <c r="G65" s="2" t="s">
        <v>103</v>
      </c>
    </row>
    <row r="66" spans="1:7" x14ac:dyDescent="0.2">
      <c r="A66" s="2"/>
      <c r="B66" s="2">
        <v>5148451</v>
      </c>
      <c r="C66" s="24" t="s">
        <v>23</v>
      </c>
      <c r="D66" s="24">
        <v>4</v>
      </c>
      <c r="E66" s="24" t="s">
        <v>232</v>
      </c>
      <c r="F66" s="2" t="s">
        <v>161</v>
      </c>
      <c r="G66" s="2" t="s">
        <v>20</v>
      </c>
    </row>
    <row r="67" spans="1:7" x14ac:dyDescent="0.2">
      <c r="A67" s="2"/>
      <c r="B67" s="2">
        <v>1575627</v>
      </c>
      <c r="C67" s="24" t="s">
        <v>25</v>
      </c>
      <c r="D67" s="24">
        <v>82</v>
      </c>
      <c r="E67" s="24" t="s">
        <v>232</v>
      </c>
      <c r="F67" s="2" t="s">
        <v>138</v>
      </c>
      <c r="G67" s="2" t="s">
        <v>20</v>
      </c>
    </row>
    <row r="68" spans="1:7" x14ac:dyDescent="0.2">
      <c r="A68" s="2"/>
      <c r="B68" s="2">
        <v>7121</v>
      </c>
      <c r="C68" s="24" t="s">
        <v>23</v>
      </c>
      <c r="D68" s="24">
        <v>2</v>
      </c>
      <c r="E68" s="24" t="s">
        <v>232</v>
      </c>
      <c r="F68" s="2" t="s">
        <v>80</v>
      </c>
      <c r="G68" s="2" t="s">
        <v>20</v>
      </c>
    </row>
    <row r="69" spans="1:7" x14ac:dyDescent="0.2">
      <c r="A69" s="2"/>
      <c r="B69" s="2">
        <v>8115</v>
      </c>
      <c r="C69" s="24" t="s">
        <v>12</v>
      </c>
      <c r="D69" s="24">
        <v>13</v>
      </c>
      <c r="E69" s="24" t="s">
        <v>232</v>
      </c>
      <c r="F69" s="2" t="s">
        <v>96</v>
      </c>
      <c r="G69" s="2" t="s">
        <v>97</v>
      </c>
    </row>
    <row r="70" spans="1:7" x14ac:dyDescent="0.2">
      <c r="A70" s="2"/>
      <c r="B70" s="2">
        <v>6833</v>
      </c>
      <c r="C70" s="24" t="s">
        <v>64</v>
      </c>
      <c r="D70" s="24">
        <v>71</v>
      </c>
      <c r="E70" s="24" t="s">
        <v>232</v>
      </c>
      <c r="F70" s="2" t="s">
        <v>108</v>
      </c>
      <c r="G70" s="2" t="s">
        <v>71</v>
      </c>
    </row>
    <row r="71" spans="1:7" x14ac:dyDescent="0.2">
      <c r="A71" s="2"/>
      <c r="B71" s="2">
        <v>2213</v>
      </c>
      <c r="C71" s="24" t="s">
        <v>25</v>
      </c>
      <c r="D71" s="24">
        <v>81</v>
      </c>
      <c r="E71" s="24" t="s">
        <v>232</v>
      </c>
      <c r="F71" s="2" t="s">
        <v>113</v>
      </c>
      <c r="G71" s="2" t="s">
        <v>20</v>
      </c>
    </row>
    <row r="72" spans="1:7" x14ac:dyDescent="0.2">
      <c r="A72" s="2"/>
      <c r="B72" s="2">
        <v>4086464</v>
      </c>
      <c r="C72" s="24" t="s">
        <v>9</v>
      </c>
      <c r="D72" s="24">
        <v>91</v>
      </c>
      <c r="E72" s="24" t="s">
        <v>232</v>
      </c>
      <c r="F72" s="2" t="s">
        <v>10</v>
      </c>
      <c r="G72" s="2" t="s">
        <v>11</v>
      </c>
    </row>
    <row r="73" spans="1:7" x14ac:dyDescent="0.2">
      <c r="A73" s="2"/>
      <c r="B73" s="2">
        <v>5313</v>
      </c>
      <c r="C73" s="24" t="s">
        <v>15</v>
      </c>
      <c r="D73" s="24">
        <v>63</v>
      </c>
      <c r="E73" s="24" t="s">
        <v>232</v>
      </c>
      <c r="F73" s="2" t="s">
        <v>16</v>
      </c>
      <c r="G73" s="2" t="s">
        <v>17</v>
      </c>
    </row>
    <row r="74" spans="1:7" x14ac:dyDescent="0.2">
      <c r="A74" s="2"/>
      <c r="B74" s="2">
        <v>7489</v>
      </c>
      <c r="C74" s="24" t="s">
        <v>18</v>
      </c>
      <c r="D74" s="24">
        <v>54</v>
      </c>
      <c r="E74" s="24" t="s">
        <v>232</v>
      </c>
      <c r="F74" s="2" t="s">
        <v>19</v>
      </c>
      <c r="G74" s="2" t="s">
        <v>20</v>
      </c>
    </row>
    <row r="75" spans="1:7" x14ac:dyDescent="0.2">
      <c r="A75" s="2"/>
      <c r="B75" s="2">
        <v>2318</v>
      </c>
      <c r="C75" s="24" t="s">
        <v>12</v>
      </c>
      <c r="D75" s="24">
        <v>11</v>
      </c>
      <c r="E75" s="24" t="s">
        <v>232</v>
      </c>
      <c r="F75" s="2" t="s">
        <v>13</v>
      </c>
      <c r="G75" s="2" t="s">
        <v>14</v>
      </c>
    </row>
    <row r="76" spans="1:7" x14ac:dyDescent="0.2">
      <c r="A76" s="2"/>
      <c r="B76" s="2">
        <v>985</v>
      </c>
      <c r="C76" s="24" t="s">
        <v>18</v>
      </c>
      <c r="D76" s="24">
        <v>51</v>
      </c>
      <c r="E76" s="24" t="s">
        <v>232</v>
      </c>
      <c r="F76" s="2" t="s">
        <v>21</v>
      </c>
      <c r="G76" s="2" t="s">
        <v>20</v>
      </c>
    </row>
    <row r="77" spans="1:7" x14ac:dyDescent="0.2">
      <c r="A77" s="2"/>
      <c r="B77" s="2">
        <v>5042634</v>
      </c>
      <c r="C77" s="24" t="s">
        <v>6</v>
      </c>
      <c r="D77" s="24">
        <v>23</v>
      </c>
      <c r="E77" s="24" t="s">
        <v>232</v>
      </c>
      <c r="F77" s="2" t="s">
        <v>7</v>
      </c>
      <c r="G77" s="2" t="s">
        <v>8</v>
      </c>
    </row>
    <row r="78" spans="1:7" x14ac:dyDescent="0.2">
      <c r="A78" s="2"/>
      <c r="B78" s="2">
        <v>5783</v>
      </c>
      <c r="C78" s="24" t="s">
        <v>12</v>
      </c>
      <c r="D78" s="24">
        <v>11</v>
      </c>
      <c r="E78" s="24" t="s">
        <v>232</v>
      </c>
      <c r="F78" s="2" t="s">
        <v>22</v>
      </c>
      <c r="G78" s="2" t="s">
        <v>14</v>
      </c>
    </row>
    <row r="79" spans="1:7" x14ac:dyDescent="0.2">
      <c r="A79" s="2"/>
      <c r="B79" s="2">
        <v>6331</v>
      </c>
      <c r="C79" s="24" t="s">
        <v>23</v>
      </c>
      <c r="D79" s="24">
        <v>4</v>
      </c>
      <c r="E79" s="24" t="s">
        <v>232</v>
      </c>
      <c r="F79" s="2" t="s">
        <v>24</v>
      </c>
      <c r="G79" s="2" t="s">
        <v>20</v>
      </c>
    </row>
    <row r="80" spans="1:7" x14ac:dyDescent="0.2">
      <c r="A80" s="2"/>
      <c r="B80" s="2">
        <v>1375467</v>
      </c>
      <c r="C80" s="24" t="s">
        <v>18</v>
      </c>
      <c r="D80" s="24">
        <v>52</v>
      </c>
      <c r="E80" s="24" t="s">
        <v>232</v>
      </c>
      <c r="F80" s="2" t="s">
        <v>27</v>
      </c>
      <c r="G80" s="2" t="s">
        <v>20</v>
      </c>
    </row>
    <row r="81" spans="1:7" x14ac:dyDescent="0.2">
      <c r="A81" s="2"/>
      <c r="B81" s="2">
        <v>1114291</v>
      </c>
      <c r="C81" s="24" t="s">
        <v>25</v>
      </c>
      <c r="D81" s="24">
        <v>82</v>
      </c>
      <c r="E81" s="24" t="s">
        <v>232</v>
      </c>
      <c r="F81" s="2" t="s">
        <v>26</v>
      </c>
      <c r="G81" s="2" t="s">
        <v>20</v>
      </c>
    </row>
    <row r="82" spans="1:7" x14ac:dyDescent="0.2">
      <c r="A82" s="2"/>
      <c r="B82" s="2">
        <v>9010</v>
      </c>
      <c r="C82" s="24" t="s">
        <v>18</v>
      </c>
      <c r="D82" s="24">
        <v>52</v>
      </c>
      <c r="E82" s="24" t="s">
        <v>232</v>
      </c>
      <c r="F82" s="2" t="s">
        <v>28</v>
      </c>
      <c r="G82" s="2" t="s">
        <v>20</v>
      </c>
    </row>
    <row r="83" spans="1:7" x14ac:dyDescent="0.2">
      <c r="A83" s="2"/>
      <c r="B83" s="2">
        <v>7185597</v>
      </c>
      <c r="C83" s="24" t="s">
        <v>25</v>
      </c>
      <c r="D83" s="24">
        <v>83</v>
      </c>
      <c r="E83" s="24" t="s">
        <v>232</v>
      </c>
      <c r="F83" s="2" t="s">
        <v>32</v>
      </c>
      <c r="G83" s="2" t="s">
        <v>20</v>
      </c>
    </row>
    <row r="84" spans="1:7" x14ac:dyDescent="0.2">
      <c r="A84" s="2"/>
      <c r="B84" s="2">
        <v>64</v>
      </c>
      <c r="C84" s="24" t="s">
        <v>9</v>
      </c>
      <c r="D84" s="24">
        <v>92</v>
      </c>
      <c r="E84" s="24" t="s">
        <v>232</v>
      </c>
      <c r="F84" s="2" t="s">
        <v>30</v>
      </c>
      <c r="G84" s="2" t="s">
        <v>31</v>
      </c>
    </row>
    <row r="85" spans="1:7" x14ac:dyDescent="0.2">
      <c r="A85" s="2"/>
      <c r="B85" s="2">
        <v>1280855</v>
      </c>
      <c r="C85" s="24" t="s">
        <v>15</v>
      </c>
      <c r="D85" s="24">
        <v>62</v>
      </c>
      <c r="E85" s="24" t="s">
        <v>232</v>
      </c>
      <c r="F85" s="2" t="s">
        <v>33</v>
      </c>
      <c r="G85" s="2" t="s">
        <v>34</v>
      </c>
    </row>
    <row r="86" spans="1:7" x14ac:dyDescent="0.2">
      <c r="A86" s="2"/>
      <c r="B86" s="2">
        <v>2178125</v>
      </c>
      <c r="C86" s="24" t="s">
        <v>36</v>
      </c>
      <c r="D86" s="24">
        <v>41</v>
      </c>
      <c r="E86" s="24" t="s">
        <v>232</v>
      </c>
      <c r="F86" s="2" t="s">
        <v>37</v>
      </c>
      <c r="G86" s="2" t="s">
        <v>38</v>
      </c>
    </row>
    <row r="87" spans="1:7" x14ac:dyDescent="0.2">
      <c r="A87" s="2"/>
      <c r="B87" s="2">
        <v>2370</v>
      </c>
      <c r="C87" s="24" t="s">
        <v>18</v>
      </c>
      <c r="D87" s="24">
        <v>52</v>
      </c>
      <c r="E87" s="24" t="s">
        <v>232</v>
      </c>
      <c r="F87" s="2" t="s">
        <v>39</v>
      </c>
      <c r="G87" s="2" t="s">
        <v>20</v>
      </c>
    </row>
    <row r="88" spans="1:7" x14ac:dyDescent="0.2">
      <c r="A88" s="2"/>
      <c r="B88" s="2">
        <v>719483</v>
      </c>
      <c r="C88" s="24" t="s">
        <v>9</v>
      </c>
      <c r="D88" s="24">
        <v>91</v>
      </c>
      <c r="E88" s="24" t="s">
        <v>232</v>
      </c>
      <c r="F88" s="2" t="s">
        <v>29</v>
      </c>
      <c r="G88" s="2" t="s">
        <v>11</v>
      </c>
    </row>
    <row r="89" spans="1:7" x14ac:dyDescent="0.2">
      <c r="A89" s="2"/>
      <c r="B89" s="2">
        <v>1510117</v>
      </c>
      <c r="C89" s="24" t="s">
        <v>15</v>
      </c>
      <c r="D89" s="24">
        <v>61</v>
      </c>
      <c r="E89" s="24" t="s">
        <v>232</v>
      </c>
      <c r="F89" s="2" t="s">
        <v>35</v>
      </c>
      <c r="G89" s="2" t="s">
        <v>17</v>
      </c>
    </row>
    <row r="90" spans="1:7" x14ac:dyDescent="0.2">
      <c r="A90" s="2"/>
      <c r="B90" s="2">
        <v>6864</v>
      </c>
      <c r="C90" s="24" t="s">
        <v>25</v>
      </c>
      <c r="D90" s="24">
        <v>84</v>
      </c>
      <c r="E90" s="24" t="s">
        <v>232</v>
      </c>
      <c r="F90" s="2" t="s">
        <v>42</v>
      </c>
      <c r="G90" s="2" t="s">
        <v>20</v>
      </c>
    </row>
    <row r="91" spans="1:7" x14ac:dyDescent="0.2">
      <c r="A91" s="2"/>
      <c r="B91" s="2">
        <v>9833</v>
      </c>
      <c r="C91" s="24" t="s">
        <v>25</v>
      </c>
      <c r="D91" s="24">
        <v>82</v>
      </c>
      <c r="E91" s="24" t="s">
        <v>232</v>
      </c>
      <c r="F91" s="2" t="s">
        <v>43</v>
      </c>
      <c r="G91" s="2" t="s">
        <v>20</v>
      </c>
    </row>
    <row r="92" spans="1:7" x14ac:dyDescent="0.2">
      <c r="A92" s="2"/>
      <c r="B92" s="2">
        <v>3337</v>
      </c>
      <c r="C92" s="24" t="s">
        <v>36</v>
      </c>
      <c r="D92" s="24">
        <v>42</v>
      </c>
      <c r="E92" s="24" t="s">
        <v>232</v>
      </c>
      <c r="F92" s="2" t="s">
        <v>44</v>
      </c>
      <c r="G92" s="2" t="s">
        <v>45</v>
      </c>
    </row>
    <row r="93" spans="1:7" x14ac:dyDescent="0.2">
      <c r="A93" s="2"/>
      <c r="B93" s="2">
        <v>4001536</v>
      </c>
      <c r="C93" s="24" t="s">
        <v>36</v>
      </c>
      <c r="D93" s="24">
        <v>43</v>
      </c>
      <c r="E93" s="24" t="s">
        <v>232</v>
      </c>
      <c r="F93" s="2" t="s">
        <v>40</v>
      </c>
      <c r="G93" s="2" t="s">
        <v>41</v>
      </c>
    </row>
    <row r="94" spans="1:7" x14ac:dyDescent="0.2">
      <c r="A94" s="2"/>
      <c r="B94" s="2">
        <v>3367</v>
      </c>
      <c r="C94" s="24" t="s">
        <v>12</v>
      </c>
      <c r="D94" s="24">
        <v>11</v>
      </c>
      <c r="E94" s="24" t="s">
        <v>232</v>
      </c>
      <c r="F94" s="2" t="s">
        <v>47</v>
      </c>
      <c r="G94" s="2" t="s">
        <v>48</v>
      </c>
    </row>
    <row r="95" spans="1:7" x14ac:dyDescent="0.2">
      <c r="A95" s="2"/>
      <c r="B95" s="2">
        <v>9292</v>
      </c>
      <c r="C95" s="24" t="s">
        <v>18</v>
      </c>
      <c r="D95" s="24">
        <v>54</v>
      </c>
      <c r="E95" s="24" t="s">
        <v>232</v>
      </c>
      <c r="F95" s="2" t="s">
        <v>46</v>
      </c>
      <c r="G95" s="2" t="s">
        <v>20</v>
      </c>
    </row>
    <row r="96" spans="1:7" x14ac:dyDescent="0.2">
      <c r="A96" s="2"/>
      <c r="B96" s="2">
        <v>4685</v>
      </c>
      <c r="C96" s="24" t="s">
        <v>15</v>
      </c>
      <c r="D96" s="24">
        <v>62</v>
      </c>
      <c r="E96" s="24" t="s">
        <v>232</v>
      </c>
      <c r="F96" s="2" t="s">
        <v>50</v>
      </c>
      <c r="G96" s="2" t="s">
        <v>34</v>
      </c>
    </row>
    <row r="97" spans="1:7" x14ac:dyDescent="0.2">
      <c r="A97" s="2"/>
      <c r="B97" s="2">
        <v>4457</v>
      </c>
      <c r="C97" s="24" t="s">
        <v>25</v>
      </c>
      <c r="D97" s="24">
        <v>83</v>
      </c>
      <c r="E97" s="24" t="s">
        <v>232</v>
      </c>
      <c r="F97" s="2" t="s">
        <v>49</v>
      </c>
      <c r="G97" s="2" t="s">
        <v>20</v>
      </c>
    </row>
    <row r="98" spans="1:7" x14ac:dyDescent="0.2">
      <c r="A98" s="2"/>
      <c r="B98" s="2">
        <v>589646</v>
      </c>
      <c r="C98" s="24" t="s">
        <v>15</v>
      </c>
      <c r="D98" s="24">
        <v>61</v>
      </c>
      <c r="E98" s="24" t="s">
        <v>232</v>
      </c>
      <c r="F98" s="2" t="s">
        <v>51</v>
      </c>
      <c r="G98" s="2" t="s">
        <v>17</v>
      </c>
    </row>
    <row r="99" spans="1:7" x14ac:dyDescent="0.2">
      <c r="A99" s="2"/>
      <c r="B99" s="2">
        <v>2131</v>
      </c>
      <c r="C99" s="24" t="s">
        <v>6</v>
      </c>
      <c r="D99" s="24">
        <v>22</v>
      </c>
      <c r="E99" s="24" t="s">
        <v>232</v>
      </c>
      <c r="F99" s="2" t="s">
        <v>52</v>
      </c>
      <c r="G99" s="2" t="s">
        <v>53</v>
      </c>
    </row>
    <row r="100" spans="1:7" x14ac:dyDescent="0.2">
      <c r="A100" s="2"/>
      <c r="B100" s="2">
        <v>7914</v>
      </c>
      <c r="C100" s="24" t="s">
        <v>15</v>
      </c>
      <c r="D100" s="24">
        <v>63</v>
      </c>
      <c r="E100" s="24" t="s">
        <v>232</v>
      </c>
      <c r="F100" s="2" t="s">
        <v>54</v>
      </c>
      <c r="G100" s="2" t="s">
        <v>17</v>
      </c>
    </row>
    <row r="101" spans="1:7" x14ac:dyDescent="0.2">
      <c r="A101" s="2"/>
      <c r="B101" s="2">
        <v>2695</v>
      </c>
      <c r="C101" s="24" t="s">
        <v>25</v>
      </c>
      <c r="D101" s="24">
        <v>84</v>
      </c>
      <c r="E101" s="24" t="s">
        <v>232</v>
      </c>
      <c r="F101" s="2" t="s">
        <v>55</v>
      </c>
      <c r="G101" s="2" t="s">
        <v>56</v>
      </c>
    </row>
    <row r="102" spans="1:7" x14ac:dyDescent="0.2">
      <c r="A102" s="2"/>
      <c r="B102" s="2">
        <v>8219</v>
      </c>
      <c r="C102" s="24" t="s">
        <v>23</v>
      </c>
      <c r="D102" s="24">
        <v>3</v>
      </c>
      <c r="E102" s="24" t="s">
        <v>232</v>
      </c>
      <c r="F102" s="2" t="s">
        <v>57</v>
      </c>
      <c r="G102" s="2" t="s">
        <v>20</v>
      </c>
    </row>
    <row r="103" spans="1:7" x14ac:dyDescent="0.2">
      <c r="A103" s="2"/>
      <c r="B103" s="2">
        <v>456</v>
      </c>
      <c r="C103" s="24" t="s">
        <v>12</v>
      </c>
      <c r="D103" s="24">
        <v>11</v>
      </c>
      <c r="E103" s="24" t="s">
        <v>232</v>
      </c>
      <c r="F103" s="2" t="s">
        <v>58</v>
      </c>
      <c r="G103" s="2" t="s">
        <v>14</v>
      </c>
    </row>
    <row r="104" spans="1:7" x14ac:dyDescent="0.2">
      <c r="A104" s="2"/>
      <c r="B104" s="2">
        <v>4089</v>
      </c>
      <c r="C104" s="24" t="s">
        <v>15</v>
      </c>
      <c r="D104" s="24">
        <v>62</v>
      </c>
      <c r="E104" s="24" t="s">
        <v>232</v>
      </c>
      <c r="F104" s="2" t="s">
        <v>59</v>
      </c>
      <c r="G104" s="2" t="s">
        <v>60</v>
      </c>
    </row>
    <row r="105" spans="1:7" x14ac:dyDescent="0.2">
      <c r="A105" s="2"/>
      <c r="B105" s="2">
        <v>1121113</v>
      </c>
      <c r="C105" s="24" t="s">
        <v>6</v>
      </c>
      <c r="D105" s="24">
        <v>22</v>
      </c>
      <c r="E105" s="24" t="s">
        <v>232</v>
      </c>
      <c r="F105" s="2" t="s">
        <v>63</v>
      </c>
      <c r="G105" s="2" t="s">
        <v>53</v>
      </c>
    </row>
    <row r="106" spans="1:7" x14ac:dyDescent="0.2">
      <c r="A106" s="2"/>
      <c r="B106" s="2">
        <v>9040</v>
      </c>
      <c r="C106" s="24" t="s">
        <v>23</v>
      </c>
      <c r="D106" s="24">
        <v>2</v>
      </c>
      <c r="E106" s="24" t="s">
        <v>232</v>
      </c>
      <c r="F106" s="2" t="s">
        <v>61</v>
      </c>
      <c r="G106" s="2" t="s">
        <v>62</v>
      </c>
    </row>
    <row r="107" spans="1:7" x14ac:dyDescent="0.2">
      <c r="A107" s="2"/>
      <c r="B107" s="2">
        <v>4045</v>
      </c>
      <c r="C107" s="24" t="s">
        <v>15</v>
      </c>
      <c r="D107" s="24">
        <v>61</v>
      </c>
      <c r="E107" s="24" t="s">
        <v>232</v>
      </c>
      <c r="F107" s="2" t="s">
        <v>69</v>
      </c>
      <c r="G107" s="2" t="s">
        <v>17</v>
      </c>
    </row>
    <row r="108" spans="1:7" x14ac:dyDescent="0.2">
      <c r="A108" s="2"/>
      <c r="B108" s="2">
        <v>769</v>
      </c>
      <c r="C108" s="24" t="s">
        <v>64</v>
      </c>
      <c r="D108" s="24">
        <v>72</v>
      </c>
      <c r="E108" s="24" t="s">
        <v>232</v>
      </c>
      <c r="F108" s="2" t="s">
        <v>65</v>
      </c>
      <c r="G108" s="2" t="s">
        <v>66</v>
      </c>
    </row>
    <row r="109" spans="1:7" x14ac:dyDescent="0.2">
      <c r="A109" s="2"/>
      <c r="B109" s="2">
        <v>116</v>
      </c>
      <c r="C109" s="24" t="s">
        <v>23</v>
      </c>
      <c r="D109" s="24">
        <v>1</v>
      </c>
      <c r="E109" s="24" t="s">
        <v>232</v>
      </c>
      <c r="F109" s="2" t="s">
        <v>67</v>
      </c>
      <c r="G109" s="2" t="s">
        <v>20</v>
      </c>
    </row>
    <row r="110" spans="1:7" x14ac:dyDescent="0.2">
      <c r="A110" s="2"/>
      <c r="B110" s="2">
        <v>5053174</v>
      </c>
      <c r="C110" s="24" t="s">
        <v>64</v>
      </c>
      <c r="D110" s="24">
        <v>71</v>
      </c>
      <c r="E110" s="24" t="s">
        <v>232</v>
      </c>
      <c r="F110" s="2" t="s">
        <v>70</v>
      </c>
      <c r="G110" s="2" t="s">
        <v>71</v>
      </c>
    </row>
    <row r="111" spans="1:7" x14ac:dyDescent="0.2">
      <c r="A111" s="2"/>
      <c r="B111" s="2">
        <v>1191261</v>
      </c>
      <c r="C111" s="24" t="s">
        <v>25</v>
      </c>
      <c r="D111" s="24">
        <v>83</v>
      </c>
      <c r="E111" s="24" t="s">
        <v>232</v>
      </c>
      <c r="F111" s="2" t="s">
        <v>68</v>
      </c>
      <c r="G111" s="2" t="s">
        <v>20</v>
      </c>
    </row>
    <row r="112" spans="1:7" x14ac:dyDescent="0.2">
      <c r="A112" s="2"/>
      <c r="B112" s="2">
        <v>2591</v>
      </c>
      <c r="C112" s="24" t="s">
        <v>23</v>
      </c>
      <c r="D112" s="24">
        <v>1</v>
      </c>
      <c r="E112" s="24" t="s">
        <v>232</v>
      </c>
      <c r="F112" s="2" t="s">
        <v>72</v>
      </c>
      <c r="G112" s="2" t="s">
        <v>20</v>
      </c>
    </row>
    <row r="113" spans="1:7" x14ac:dyDescent="0.2">
      <c r="A113" s="2"/>
      <c r="B113" s="2">
        <v>8537</v>
      </c>
      <c r="C113" s="24" t="s">
        <v>18</v>
      </c>
      <c r="D113" s="24">
        <v>53</v>
      </c>
      <c r="E113" s="24" t="s">
        <v>232</v>
      </c>
      <c r="F113" s="2" t="s">
        <v>73</v>
      </c>
      <c r="G113" s="2" t="s">
        <v>20</v>
      </c>
    </row>
    <row r="114" spans="1:7" x14ac:dyDescent="0.2">
      <c r="A114" s="2"/>
      <c r="B114" s="2">
        <v>1528</v>
      </c>
      <c r="C114" s="24" t="s">
        <v>9</v>
      </c>
      <c r="D114" s="24">
        <v>94</v>
      </c>
      <c r="E114" s="24" t="s">
        <v>232</v>
      </c>
      <c r="F114" s="2" t="s">
        <v>74</v>
      </c>
      <c r="G114" s="2" t="s">
        <v>75</v>
      </c>
    </row>
    <row r="115" spans="1:7" x14ac:dyDescent="0.2">
      <c r="A115" s="2"/>
      <c r="B115" s="2">
        <v>1450037</v>
      </c>
      <c r="C115" s="24" t="s">
        <v>23</v>
      </c>
      <c r="D115" s="24">
        <v>2</v>
      </c>
      <c r="E115" s="24" t="s">
        <v>232</v>
      </c>
      <c r="F115" s="2" t="s">
        <v>76</v>
      </c>
      <c r="G115" s="2" t="s">
        <v>20</v>
      </c>
    </row>
    <row r="116" spans="1:7" x14ac:dyDescent="0.2">
      <c r="A116" s="2"/>
      <c r="B116" s="2">
        <v>1644909</v>
      </c>
      <c r="C116" s="24" t="s">
        <v>18</v>
      </c>
      <c r="D116" s="24">
        <v>54</v>
      </c>
      <c r="E116" s="24" t="s">
        <v>232</v>
      </c>
      <c r="F116" s="2" t="s">
        <v>77</v>
      </c>
      <c r="G116" s="2" t="s">
        <v>20</v>
      </c>
    </row>
    <row r="117" spans="1:7" x14ac:dyDescent="0.2">
      <c r="A117" s="2"/>
      <c r="B117" s="2">
        <v>5966134</v>
      </c>
      <c r="C117" s="24" t="s">
        <v>9</v>
      </c>
      <c r="D117" s="24">
        <v>94</v>
      </c>
      <c r="E117" s="24" t="s">
        <v>233</v>
      </c>
      <c r="F117" s="2" t="s">
        <v>190</v>
      </c>
      <c r="G117" s="2" t="s">
        <v>75</v>
      </c>
    </row>
    <row r="118" spans="1:7" x14ac:dyDescent="0.2">
      <c r="A118" s="2"/>
      <c r="B118" s="2">
        <v>1014621</v>
      </c>
      <c r="C118" s="24" t="s">
        <v>64</v>
      </c>
      <c r="D118" s="24">
        <v>71</v>
      </c>
      <c r="E118" s="24" t="s">
        <v>233</v>
      </c>
      <c r="F118" s="2" t="s">
        <v>95</v>
      </c>
      <c r="G118" s="2" t="s">
        <v>71</v>
      </c>
    </row>
    <row r="119" spans="1:7" x14ac:dyDescent="0.2">
      <c r="A119" s="2"/>
      <c r="B119" s="2">
        <v>3438</v>
      </c>
      <c r="C119" s="24" t="s">
        <v>23</v>
      </c>
      <c r="D119" s="24">
        <v>1</v>
      </c>
      <c r="E119" s="24" t="s">
        <v>233</v>
      </c>
      <c r="F119" s="2" t="s">
        <v>116</v>
      </c>
      <c r="G119" s="2" t="s">
        <v>20</v>
      </c>
    </row>
    <row r="120" spans="1:7" x14ac:dyDescent="0.2">
      <c r="A120" s="2"/>
      <c r="B120" s="2">
        <v>1571</v>
      </c>
      <c r="C120" s="24" t="s">
        <v>18</v>
      </c>
      <c r="D120" s="24">
        <v>51</v>
      </c>
      <c r="E120" s="24" t="s">
        <v>233</v>
      </c>
      <c r="F120" s="2" t="s">
        <v>114</v>
      </c>
      <c r="G120" s="2" t="s">
        <v>20</v>
      </c>
    </row>
    <row r="121" spans="1:7" x14ac:dyDescent="0.2">
      <c r="A121" s="2"/>
      <c r="B121" s="2">
        <v>3056202</v>
      </c>
      <c r="C121" s="24" t="s">
        <v>91</v>
      </c>
      <c r="D121" s="24">
        <v>33</v>
      </c>
      <c r="E121" s="24" t="s">
        <v>233</v>
      </c>
      <c r="F121" s="2" t="s">
        <v>92</v>
      </c>
      <c r="G121" s="2" t="s">
        <v>93</v>
      </c>
    </row>
    <row r="122" spans="1:7" x14ac:dyDescent="0.2">
      <c r="A122" s="2"/>
      <c r="B122" s="2">
        <v>3926230</v>
      </c>
      <c r="C122" s="24" t="s">
        <v>18</v>
      </c>
      <c r="D122" s="24">
        <v>53</v>
      </c>
      <c r="E122" s="24" t="s">
        <v>233</v>
      </c>
      <c r="F122" s="2" t="s">
        <v>94</v>
      </c>
      <c r="G122" s="2" t="s">
        <v>20</v>
      </c>
    </row>
    <row r="123" spans="1:7" x14ac:dyDescent="0.2">
      <c r="A123" s="2"/>
      <c r="B123" s="2">
        <v>7997</v>
      </c>
      <c r="C123" s="24" t="s">
        <v>18</v>
      </c>
      <c r="D123" s="24">
        <v>52</v>
      </c>
      <c r="E123" s="24" t="s">
        <v>233</v>
      </c>
      <c r="F123" s="2" t="s">
        <v>125</v>
      </c>
      <c r="G123" s="2" t="s">
        <v>20</v>
      </c>
    </row>
    <row r="124" spans="1:7" x14ac:dyDescent="0.2">
      <c r="A124" s="2"/>
      <c r="B124" s="2">
        <v>9819</v>
      </c>
      <c r="C124" s="24" t="s">
        <v>91</v>
      </c>
      <c r="D124" s="24">
        <v>31</v>
      </c>
      <c r="E124" s="24" t="s">
        <v>233</v>
      </c>
      <c r="F124" s="2" t="s">
        <v>201</v>
      </c>
      <c r="G124" s="2" t="s">
        <v>247</v>
      </c>
    </row>
    <row r="125" spans="1:7" x14ac:dyDescent="0.2">
      <c r="A125" s="2"/>
      <c r="B125" s="2">
        <v>9349</v>
      </c>
      <c r="C125" s="24" t="s">
        <v>15</v>
      </c>
      <c r="D125" s="24">
        <v>64</v>
      </c>
      <c r="E125" s="24" t="s">
        <v>233</v>
      </c>
      <c r="F125" s="2" t="s">
        <v>152</v>
      </c>
      <c r="G125" s="2" t="s">
        <v>153</v>
      </c>
    </row>
    <row r="126" spans="1:7" x14ac:dyDescent="0.2">
      <c r="A126" s="2"/>
      <c r="B126" s="2">
        <v>5739080</v>
      </c>
      <c r="C126" s="24" t="s">
        <v>64</v>
      </c>
      <c r="D126" s="24">
        <v>71</v>
      </c>
      <c r="E126" s="24" t="s">
        <v>233</v>
      </c>
      <c r="F126" s="2" t="s">
        <v>187</v>
      </c>
      <c r="G126" s="2" t="s">
        <v>71</v>
      </c>
    </row>
    <row r="127" spans="1:7" x14ac:dyDescent="0.2">
      <c r="A127" s="2"/>
      <c r="B127" s="2">
        <v>3598503</v>
      </c>
      <c r="C127" s="24" t="s">
        <v>12</v>
      </c>
      <c r="D127" s="24">
        <v>14</v>
      </c>
      <c r="E127" s="24" t="s">
        <v>233</v>
      </c>
      <c r="F127" s="2" t="s">
        <v>88</v>
      </c>
      <c r="G127" s="2" t="s">
        <v>14</v>
      </c>
    </row>
    <row r="128" spans="1:7" x14ac:dyDescent="0.2">
      <c r="A128" s="2"/>
      <c r="B128" s="2">
        <v>3059</v>
      </c>
      <c r="C128" s="24" t="s">
        <v>9</v>
      </c>
      <c r="D128" s="24">
        <v>93</v>
      </c>
      <c r="E128" s="24" t="s">
        <v>233</v>
      </c>
      <c r="F128" s="2" t="s">
        <v>164</v>
      </c>
      <c r="G128" s="2" t="s">
        <v>20</v>
      </c>
    </row>
    <row r="129" spans="1:7" x14ac:dyDescent="0.2">
      <c r="A129" s="2"/>
      <c r="B129" s="2">
        <v>299</v>
      </c>
      <c r="C129" s="24" t="s">
        <v>91</v>
      </c>
      <c r="D129" s="24">
        <v>31</v>
      </c>
      <c r="E129" s="24" t="s">
        <v>233</v>
      </c>
      <c r="F129" s="2" t="s">
        <v>166</v>
      </c>
      <c r="G129" s="2" t="s">
        <v>167</v>
      </c>
    </row>
    <row r="130" spans="1:7" x14ac:dyDescent="0.2">
      <c r="A130" s="2"/>
      <c r="B130" s="2">
        <v>1449</v>
      </c>
      <c r="C130" s="24" t="s">
        <v>91</v>
      </c>
      <c r="D130" s="24">
        <v>32</v>
      </c>
      <c r="E130" s="24" t="s">
        <v>233</v>
      </c>
      <c r="F130" s="2" t="s">
        <v>168</v>
      </c>
      <c r="G130" s="2" t="s">
        <v>169</v>
      </c>
    </row>
    <row r="131" spans="1:7" x14ac:dyDescent="0.2">
      <c r="A131" s="2"/>
      <c r="B131" s="2">
        <v>662</v>
      </c>
      <c r="C131" s="24" t="s">
        <v>91</v>
      </c>
      <c r="D131" s="24">
        <v>31</v>
      </c>
      <c r="E131" s="24" t="s">
        <v>233</v>
      </c>
      <c r="F131" s="2" t="s">
        <v>136</v>
      </c>
      <c r="G131" s="2" t="s">
        <v>122</v>
      </c>
    </row>
    <row r="132" spans="1:7" x14ac:dyDescent="0.2">
      <c r="A132" s="2"/>
      <c r="B132" s="2">
        <v>999</v>
      </c>
      <c r="C132" s="24" t="s">
        <v>18</v>
      </c>
      <c r="D132" s="24">
        <v>53</v>
      </c>
      <c r="E132" s="24" t="s">
        <v>233</v>
      </c>
      <c r="F132" s="2" t="s">
        <v>137</v>
      </c>
      <c r="G132" s="2" t="s">
        <v>20</v>
      </c>
    </row>
    <row r="133" spans="1:7" x14ac:dyDescent="0.2">
      <c r="A133" s="2"/>
      <c r="B133" s="2">
        <v>2470475</v>
      </c>
      <c r="C133" s="24" t="s">
        <v>18</v>
      </c>
      <c r="D133" s="24">
        <v>54</v>
      </c>
      <c r="E133" s="24" t="s">
        <v>233</v>
      </c>
      <c r="F133" s="2" t="s">
        <v>139</v>
      </c>
      <c r="G133" s="2" t="s">
        <v>20</v>
      </c>
    </row>
    <row r="134" spans="1:7" x14ac:dyDescent="0.2">
      <c r="A134" s="2"/>
      <c r="B134" s="2">
        <v>703068</v>
      </c>
      <c r="C134" s="24" t="s">
        <v>64</v>
      </c>
      <c r="D134" s="24">
        <v>74</v>
      </c>
      <c r="E134" s="24" t="s">
        <v>233</v>
      </c>
      <c r="F134" s="2" t="s">
        <v>83</v>
      </c>
      <c r="G134" s="2" t="s">
        <v>84</v>
      </c>
    </row>
    <row r="135" spans="1:7" x14ac:dyDescent="0.2">
      <c r="A135" s="2"/>
      <c r="B135" s="2">
        <v>6681</v>
      </c>
      <c r="C135" s="24" t="s">
        <v>23</v>
      </c>
      <c r="D135" s="24">
        <v>2</v>
      </c>
      <c r="E135" s="24" t="s">
        <v>233</v>
      </c>
      <c r="F135" s="2" t="s">
        <v>186</v>
      </c>
      <c r="G135" s="2" t="s">
        <v>62</v>
      </c>
    </row>
    <row r="136" spans="1:7" x14ac:dyDescent="0.2">
      <c r="A136" s="2"/>
      <c r="B136" s="2">
        <v>736891</v>
      </c>
      <c r="C136" s="24" t="s">
        <v>12</v>
      </c>
      <c r="D136" s="24">
        <v>12</v>
      </c>
      <c r="E136" s="24" t="s">
        <v>233</v>
      </c>
      <c r="F136" s="2" t="s">
        <v>149</v>
      </c>
      <c r="G136" s="2" t="s">
        <v>14</v>
      </c>
    </row>
    <row r="137" spans="1:7" x14ac:dyDescent="0.2">
      <c r="A137" s="2"/>
      <c r="B137" s="2">
        <v>1530887</v>
      </c>
      <c r="C137" s="24" t="s">
        <v>12</v>
      </c>
      <c r="D137" s="24">
        <v>13</v>
      </c>
      <c r="E137" s="24" t="s">
        <v>233</v>
      </c>
      <c r="F137" s="2" t="s">
        <v>176</v>
      </c>
      <c r="G137" s="2" t="s">
        <v>177</v>
      </c>
    </row>
    <row r="138" spans="1:7" x14ac:dyDescent="0.2">
      <c r="A138" s="2"/>
      <c r="B138" s="2">
        <v>1075001</v>
      </c>
      <c r="C138" s="24" t="s">
        <v>36</v>
      </c>
      <c r="D138" s="24">
        <v>41</v>
      </c>
      <c r="E138" s="24" t="s">
        <v>215</v>
      </c>
      <c r="F138" s="2" t="s">
        <v>194</v>
      </c>
      <c r="G138" s="2" t="s">
        <v>195</v>
      </c>
    </row>
    <row r="139" spans="1:7" x14ac:dyDescent="0.2">
      <c r="A139" s="2"/>
      <c r="B139" s="2">
        <v>4461301</v>
      </c>
      <c r="C139" s="24" t="s">
        <v>25</v>
      </c>
      <c r="D139" s="24">
        <v>82</v>
      </c>
      <c r="E139" s="24" t="s">
        <v>215</v>
      </c>
      <c r="F139" s="2" t="s">
        <v>146</v>
      </c>
      <c r="G139" s="2" t="s">
        <v>20</v>
      </c>
    </row>
    <row r="140" spans="1:7" x14ac:dyDescent="0.2">
      <c r="A140" s="2"/>
      <c r="B140" s="2">
        <v>1819</v>
      </c>
      <c r="C140" s="24" t="s">
        <v>91</v>
      </c>
      <c r="D140" s="24">
        <v>33</v>
      </c>
      <c r="E140" s="24" t="s">
        <v>215</v>
      </c>
      <c r="F140" s="2" t="s">
        <v>202</v>
      </c>
      <c r="G140" s="2" t="s">
        <v>199</v>
      </c>
    </row>
    <row r="141" spans="1:7" x14ac:dyDescent="0.2">
      <c r="A141" s="2"/>
      <c r="B141" s="2">
        <v>649290</v>
      </c>
      <c r="C141" s="24" t="s">
        <v>91</v>
      </c>
      <c r="D141" s="24">
        <v>33</v>
      </c>
      <c r="E141" s="24" t="s">
        <v>215</v>
      </c>
      <c r="F141" s="2" t="s">
        <v>198</v>
      </c>
      <c r="G141" s="2" t="s">
        <v>199</v>
      </c>
    </row>
    <row r="142" spans="1:7" x14ac:dyDescent="0.2">
      <c r="A142" s="2"/>
      <c r="B142" s="2">
        <v>3372</v>
      </c>
      <c r="C142" s="24" t="s">
        <v>9</v>
      </c>
      <c r="D142" s="24">
        <v>92</v>
      </c>
      <c r="E142" s="24" t="s">
        <v>215</v>
      </c>
      <c r="F142" s="2" t="s">
        <v>145</v>
      </c>
      <c r="G142" s="2" t="s">
        <v>31</v>
      </c>
    </row>
    <row r="143" spans="1:7" x14ac:dyDescent="0.2">
      <c r="A143" s="2"/>
      <c r="B143" s="2">
        <v>5687658</v>
      </c>
      <c r="C143" s="24" t="s">
        <v>23</v>
      </c>
      <c r="D143" s="24">
        <v>3</v>
      </c>
      <c r="E143" s="24" t="s">
        <v>215</v>
      </c>
      <c r="F143" s="2" t="s">
        <v>192</v>
      </c>
      <c r="G143" s="2" t="s">
        <v>20</v>
      </c>
    </row>
    <row r="144" spans="1:7" x14ac:dyDescent="0.2">
      <c r="A144" s="2"/>
      <c r="B144" s="2">
        <v>5696979</v>
      </c>
      <c r="C144" s="24" t="s">
        <v>64</v>
      </c>
      <c r="D144" s="24">
        <v>74</v>
      </c>
      <c r="E144" s="24" t="s">
        <v>215</v>
      </c>
      <c r="F144" s="2" t="s">
        <v>123</v>
      </c>
      <c r="G144" s="2" t="s">
        <v>56</v>
      </c>
    </row>
    <row r="145" spans="1:7" x14ac:dyDescent="0.2">
      <c r="A145" s="2"/>
      <c r="B145" s="2">
        <v>1451158</v>
      </c>
      <c r="C145" s="24" t="s">
        <v>36</v>
      </c>
      <c r="D145" s="24">
        <v>42</v>
      </c>
      <c r="E145" s="24" t="s">
        <v>215</v>
      </c>
      <c r="F145" s="2" t="s">
        <v>135</v>
      </c>
      <c r="G145" s="2" t="s">
        <v>62</v>
      </c>
    </row>
    <row r="146" spans="1:7" x14ac:dyDescent="0.2">
      <c r="A146" s="2"/>
      <c r="B146" s="2">
        <v>3627677</v>
      </c>
      <c r="C146" s="24" t="s">
        <v>64</v>
      </c>
      <c r="D146" s="24">
        <v>74</v>
      </c>
      <c r="E146" s="24" t="s">
        <v>215</v>
      </c>
      <c r="F146" s="2" t="s">
        <v>172</v>
      </c>
      <c r="G146" s="2" t="s">
        <v>56</v>
      </c>
    </row>
    <row r="147" spans="1:7" x14ac:dyDescent="0.2">
      <c r="A147" s="2"/>
      <c r="B147" s="2">
        <v>7166965</v>
      </c>
      <c r="C147" s="24" t="s">
        <v>6</v>
      </c>
      <c r="D147" s="24">
        <v>24</v>
      </c>
      <c r="E147" s="24" t="s">
        <v>242</v>
      </c>
      <c r="F147" s="2" t="s">
        <v>154</v>
      </c>
      <c r="G147" s="2" t="s">
        <v>14</v>
      </c>
    </row>
    <row r="148" spans="1:7" x14ac:dyDescent="0.2">
      <c r="A148" s="2"/>
      <c r="B148" s="2">
        <v>3842</v>
      </c>
      <c r="C148" s="24" t="s">
        <v>12</v>
      </c>
      <c r="D148" s="24">
        <v>14</v>
      </c>
      <c r="E148" s="24" t="s">
        <v>242</v>
      </c>
      <c r="F148" s="2" t="s">
        <v>210</v>
      </c>
      <c r="G148" s="2" t="s">
        <v>14</v>
      </c>
    </row>
    <row r="149" spans="1:7" x14ac:dyDescent="0.2">
      <c r="A149" s="2"/>
      <c r="B149" s="2">
        <v>646938</v>
      </c>
      <c r="C149" s="24" t="s">
        <v>6</v>
      </c>
      <c r="D149" s="24">
        <v>23</v>
      </c>
      <c r="E149" s="24" t="s">
        <v>242</v>
      </c>
      <c r="F149" s="2" t="s">
        <v>196</v>
      </c>
      <c r="G149" s="2" t="s">
        <v>197</v>
      </c>
    </row>
    <row r="150" spans="1:7" x14ac:dyDescent="0.2">
      <c r="A150" s="2"/>
      <c r="B150" s="2">
        <v>5251716</v>
      </c>
      <c r="C150" s="24" t="s">
        <v>64</v>
      </c>
      <c r="D150" s="24">
        <v>74</v>
      </c>
      <c r="E150" s="24" t="s">
        <v>242</v>
      </c>
      <c r="F150" s="2" t="s">
        <v>162</v>
      </c>
      <c r="G150" s="2" t="s">
        <v>20</v>
      </c>
    </row>
    <row r="151" spans="1:7" x14ac:dyDescent="0.2">
      <c r="A151" s="2"/>
      <c r="B151" s="2">
        <v>1735</v>
      </c>
      <c r="C151" s="24" t="s">
        <v>64</v>
      </c>
      <c r="D151" s="24">
        <v>73</v>
      </c>
      <c r="E151" s="24" t="s">
        <v>242</v>
      </c>
      <c r="F151" s="2" t="s">
        <v>206</v>
      </c>
      <c r="G151" s="2" t="s">
        <v>183</v>
      </c>
    </row>
    <row r="152" spans="1:7" x14ac:dyDescent="0.2">
      <c r="A152" s="2"/>
      <c r="B152" s="2">
        <v>9778</v>
      </c>
      <c r="C152" s="24" t="s">
        <v>91</v>
      </c>
      <c r="D152" s="24">
        <v>33</v>
      </c>
      <c r="E152" s="24" t="s">
        <v>242</v>
      </c>
      <c r="F152" s="2" t="s">
        <v>200</v>
      </c>
      <c r="G152" s="2" t="s">
        <v>199</v>
      </c>
    </row>
    <row r="153" spans="1:7" x14ac:dyDescent="0.2">
      <c r="A153" s="2"/>
      <c r="B153" s="2">
        <v>1323242</v>
      </c>
      <c r="C153" s="24" t="s">
        <v>15</v>
      </c>
      <c r="D153" s="24">
        <v>63</v>
      </c>
      <c r="E153" s="24" t="s">
        <v>242</v>
      </c>
      <c r="F153" s="2" t="s">
        <v>158</v>
      </c>
      <c r="G153" s="2" t="s">
        <v>17</v>
      </c>
    </row>
    <row r="154" spans="1:7" x14ac:dyDescent="0.2">
      <c r="A154" s="2"/>
      <c r="B154" s="2">
        <v>6938</v>
      </c>
      <c r="C154" s="24" t="s">
        <v>36</v>
      </c>
      <c r="D154" s="24">
        <v>43</v>
      </c>
      <c r="E154" s="24" t="s">
        <v>242</v>
      </c>
      <c r="F154" s="2" t="s">
        <v>181</v>
      </c>
      <c r="G154" s="2" t="s">
        <v>41</v>
      </c>
    </row>
    <row r="155" spans="1:7" x14ac:dyDescent="0.2">
      <c r="A155" s="2"/>
      <c r="B155" s="2">
        <v>6326</v>
      </c>
      <c r="C155" s="24" t="s">
        <v>12</v>
      </c>
      <c r="D155" s="24">
        <v>14</v>
      </c>
      <c r="E155" s="24" t="s">
        <v>242</v>
      </c>
      <c r="F155" s="2" t="s">
        <v>184</v>
      </c>
      <c r="G155" s="2" t="s">
        <v>14</v>
      </c>
    </row>
    <row r="156" spans="1:7" x14ac:dyDescent="0.2">
      <c r="A156" s="2"/>
      <c r="B156" s="2">
        <v>1247772</v>
      </c>
      <c r="C156" s="24" t="s">
        <v>36</v>
      </c>
      <c r="D156" s="24">
        <v>42</v>
      </c>
      <c r="E156" s="24" t="s">
        <v>242</v>
      </c>
      <c r="F156" s="2" t="s">
        <v>175</v>
      </c>
      <c r="G156" s="2" t="s">
        <v>45</v>
      </c>
    </row>
    <row r="157" spans="1:7" x14ac:dyDescent="0.2">
      <c r="A157" s="2"/>
      <c r="B157" s="2">
        <v>7538467</v>
      </c>
      <c r="C157" s="24" t="s">
        <v>15</v>
      </c>
      <c r="D157" s="24">
        <v>63</v>
      </c>
      <c r="E157" s="24" t="s">
        <v>242</v>
      </c>
      <c r="F157" s="2" t="s">
        <v>155</v>
      </c>
      <c r="G157" s="2" t="s">
        <v>156</v>
      </c>
    </row>
    <row r="158" spans="1:7" x14ac:dyDescent="0.2">
      <c r="A158" s="2"/>
      <c r="B158" s="2">
        <v>7259249</v>
      </c>
      <c r="C158" s="24" t="s">
        <v>64</v>
      </c>
      <c r="D158" s="24">
        <v>73</v>
      </c>
      <c r="E158" s="24" t="s">
        <v>242</v>
      </c>
      <c r="F158" s="2" t="s">
        <v>173</v>
      </c>
      <c r="G158" s="2" t="s">
        <v>20</v>
      </c>
    </row>
  </sheetData>
  <hyperlinks>
    <hyperlink ref="B2" r:id="rId1" display="http://reports.toastmasters.org/reports/dprReports.cfm?r=1&amp;d=39&amp;s=Club&amp;sortOrder=0" xr:uid="{44F342D9-A237-3148-949D-D8A2F2EA6E98}"/>
    <hyperlink ref="C2" r:id="rId2" display="http://reports.toastmasters.org/reports/dprReports.cfm?r=1&amp;d=39&amp;s=Division&amp;sortOrder=0" xr:uid="{44B362A3-23CA-AB42-8BCF-E807577A94D5}"/>
    <hyperlink ref="D2" r:id="rId3" display="http://reports.toastmasters.org/reports/dprReports.cfm?r=1&amp;d=39&amp;s=Area&amp;sortOrder=0" xr:uid="{2FBBCC71-3DB2-F145-BA78-A9DB8514D5C4}"/>
    <hyperlink ref="E2" r:id="rId4" display="http://reports.toastmasters.org/reports/dprReports.cfm?r=1&amp;d=39&amp;s=Renewal_Status&amp;sortOrder=0" xr:uid="{22A7C008-957A-A749-A4F3-DDCCC5B35548}"/>
    <hyperlink ref="F2" r:id="rId5" display="http://reports.toastmasters.org/reports/dprReports.cfm?r=1&amp;d=39&amp;s=Name&amp;sortOrder=0" xr:uid="{2F00FA8B-28C3-5144-8820-9EBBCE688880}"/>
    <hyperlink ref="G2" r:id="rId6" display="http://reports.toastmasters.org/reports/dprReports.cfm?r=1&amp;d=39&amp;s=Location&amp;sortOrder=0" xr:uid="{AD56C868-B3E7-0147-84F4-07864B7E44FB}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Summary</vt:lpstr>
      <vt:lpstr>No renewals</vt:lpstr>
      <vt:lpstr>Low</vt:lpstr>
      <vt:lpstr>Ineligible</vt:lpstr>
      <vt:lpstr>Complete</vt:lpstr>
      <vt:lpstr>report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2019-09-28T14:06:19Z</cp:lastPrinted>
  <dcterms:created xsi:type="dcterms:W3CDTF">2019-09-17T13:11:21Z</dcterms:created>
  <dcterms:modified xsi:type="dcterms:W3CDTF">2019-09-30T13:00:40Z</dcterms:modified>
</cp:coreProperties>
</file>